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 Zak 2018\1005 Hodonín, ul. Očovská DSP\!!! CD - PDF\Rozpočty, soupisy prací\Soupisy prací\Uznatelné ná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0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04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04 Pol'!$A$1:$W$660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39" i="12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6" i="12"/>
  <c r="M56" i="12" s="1"/>
  <c r="I56" i="12"/>
  <c r="K56" i="12"/>
  <c r="O56" i="12"/>
  <c r="Q56" i="12"/>
  <c r="V56" i="12"/>
  <c r="G62" i="12"/>
  <c r="M62" i="12" s="1"/>
  <c r="I62" i="12"/>
  <c r="K62" i="12"/>
  <c r="O62" i="12"/>
  <c r="Q62" i="12"/>
  <c r="V62" i="12"/>
  <c r="G68" i="12"/>
  <c r="M68" i="12" s="1"/>
  <c r="I68" i="12"/>
  <c r="K68" i="12"/>
  <c r="O68" i="12"/>
  <c r="Q68" i="12"/>
  <c r="V68" i="12"/>
  <c r="G75" i="12"/>
  <c r="M75" i="12" s="1"/>
  <c r="I75" i="12"/>
  <c r="K75" i="12"/>
  <c r="O75" i="12"/>
  <c r="Q75" i="12"/>
  <c r="V75" i="12"/>
  <c r="G80" i="12"/>
  <c r="M80" i="12" s="1"/>
  <c r="I80" i="12"/>
  <c r="K80" i="12"/>
  <c r="O80" i="12"/>
  <c r="Q80" i="12"/>
  <c r="V80" i="12"/>
  <c r="G85" i="12"/>
  <c r="M85" i="12" s="1"/>
  <c r="I85" i="12"/>
  <c r="K85" i="12"/>
  <c r="O85" i="12"/>
  <c r="Q85" i="12"/>
  <c r="V85" i="12"/>
  <c r="G89" i="12"/>
  <c r="M89" i="12" s="1"/>
  <c r="I89" i="12"/>
  <c r="K89" i="12"/>
  <c r="O89" i="12"/>
  <c r="Q89" i="12"/>
  <c r="V89" i="12"/>
  <c r="G108" i="12"/>
  <c r="I108" i="12"/>
  <c r="K108" i="12"/>
  <c r="M108" i="12"/>
  <c r="O108" i="12"/>
  <c r="Q108" i="12"/>
  <c r="V108" i="12"/>
  <c r="G115" i="12"/>
  <c r="M115" i="12" s="1"/>
  <c r="I115" i="12"/>
  <c r="K115" i="12"/>
  <c r="O115" i="12"/>
  <c r="Q115" i="12"/>
  <c r="V115" i="12"/>
  <c r="G122" i="12"/>
  <c r="M122" i="12" s="1"/>
  <c r="I122" i="12"/>
  <c r="K122" i="12"/>
  <c r="O122" i="12"/>
  <c r="Q122" i="12"/>
  <c r="V122" i="12"/>
  <c r="G125" i="12"/>
  <c r="I125" i="12"/>
  <c r="K125" i="12"/>
  <c r="M125" i="12"/>
  <c r="O125" i="12"/>
  <c r="Q125" i="12"/>
  <c r="V125" i="12"/>
  <c r="G148" i="12"/>
  <c r="G114" i="12" s="1"/>
  <c r="I50" i="1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61" i="12"/>
  <c r="M161" i="12" s="1"/>
  <c r="I161" i="12"/>
  <c r="K161" i="12"/>
  <c r="O161" i="12"/>
  <c r="Q161" i="12"/>
  <c r="V161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71" i="12"/>
  <c r="M171" i="12" s="1"/>
  <c r="I171" i="12"/>
  <c r="K171" i="12"/>
  <c r="O171" i="12"/>
  <c r="Q171" i="12"/>
  <c r="V171" i="12"/>
  <c r="G188" i="12"/>
  <c r="I188" i="12"/>
  <c r="K188" i="12"/>
  <c r="M188" i="12"/>
  <c r="O188" i="12"/>
  <c r="Q188" i="12"/>
  <c r="V188" i="12"/>
  <c r="G192" i="12"/>
  <c r="M192" i="12" s="1"/>
  <c r="I192" i="12"/>
  <c r="K192" i="12"/>
  <c r="O192" i="12"/>
  <c r="Q192" i="12"/>
  <c r="V192" i="12"/>
  <c r="G201" i="12"/>
  <c r="M201" i="12" s="1"/>
  <c r="I201" i="12"/>
  <c r="K201" i="12"/>
  <c r="O201" i="12"/>
  <c r="Q201" i="12"/>
  <c r="V201" i="12"/>
  <c r="G203" i="12"/>
  <c r="I203" i="12"/>
  <c r="K203" i="12"/>
  <c r="M203" i="12"/>
  <c r="O203" i="12"/>
  <c r="Q203" i="12"/>
  <c r="V203" i="12"/>
  <c r="G212" i="12"/>
  <c r="M212" i="12" s="1"/>
  <c r="I212" i="12"/>
  <c r="K212" i="12"/>
  <c r="O212" i="12"/>
  <c r="Q212" i="12"/>
  <c r="V212" i="12"/>
  <c r="G217" i="12"/>
  <c r="M217" i="12" s="1"/>
  <c r="I217" i="12"/>
  <c r="K217" i="12"/>
  <c r="O217" i="12"/>
  <c r="Q217" i="12"/>
  <c r="V217" i="12"/>
  <c r="G223" i="12"/>
  <c r="I223" i="12"/>
  <c r="K223" i="12"/>
  <c r="M223" i="12"/>
  <c r="O223" i="12"/>
  <c r="Q223" i="12"/>
  <c r="V223" i="12"/>
  <c r="G244" i="12"/>
  <c r="M244" i="12" s="1"/>
  <c r="I244" i="12"/>
  <c r="K244" i="12"/>
  <c r="O244" i="12"/>
  <c r="Q244" i="12"/>
  <c r="V244" i="12"/>
  <c r="G252" i="12"/>
  <c r="I252" i="12"/>
  <c r="K252" i="12"/>
  <c r="O252" i="12"/>
  <c r="Q252" i="12"/>
  <c r="V252" i="12"/>
  <c r="G256" i="12"/>
  <c r="I256" i="12"/>
  <c r="K256" i="12"/>
  <c r="M256" i="12"/>
  <c r="O256" i="12"/>
  <c r="Q256" i="12"/>
  <c r="V256" i="12"/>
  <c r="G259" i="12"/>
  <c r="M259" i="12" s="1"/>
  <c r="I259" i="12"/>
  <c r="K259" i="12"/>
  <c r="O259" i="12"/>
  <c r="Q259" i="12"/>
  <c r="V259" i="12"/>
  <c r="G267" i="12"/>
  <c r="M267" i="12" s="1"/>
  <c r="I267" i="12"/>
  <c r="K267" i="12"/>
  <c r="O267" i="12"/>
  <c r="Q267" i="12"/>
  <c r="V267" i="12"/>
  <c r="G270" i="12"/>
  <c r="M270" i="12" s="1"/>
  <c r="I270" i="12"/>
  <c r="K270" i="12"/>
  <c r="O270" i="12"/>
  <c r="Q270" i="12"/>
  <c r="V270" i="12"/>
  <c r="G278" i="12"/>
  <c r="M278" i="12" s="1"/>
  <c r="I278" i="12"/>
  <c r="K278" i="12"/>
  <c r="O278" i="12"/>
  <c r="Q278" i="12"/>
  <c r="V278" i="12"/>
  <c r="G284" i="12"/>
  <c r="M284" i="12" s="1"/>
  <c r="I284" i="12"/>
  <c r="K284" i="12"/>
  <c r="O284" i="12"/>
  <c r="Q284" i="12"/>
  <c r="V284" i="12"/>
  <c r="G287" i="12"/>
  <c r="M287" i="12" s="1"/>
  <c r="I287" i="12"/>
  <c r="K287" i="12"/>
  <c r="O287" i="12"/>
  <c r="Q287" i="12"/>
  <c r="V287" i="12"/>
  <c r="G290" i="12"/>
  <c r="M290" i="12" s="1"/>
  <c r="I290" i="12"/>
  <c r="K290" i="12"/>
  <c r="O290" i="12"/>
  <c r="Q290" i="12"/>
  <c r="V290" i="12"/>
  <c r="G296" i="12"/>
  <c r="I296" i="12"/>
  <c r="K296" i="12"/>
  <c r="M296" i="12"/>
  <c r="O296" i="12"/>
  <c r="Q296" i="12"/>
  <c r="V296" i="12"/>
  <c r="G299" i="12"/>
  <c r="M299" i="12" s="1"/>
  <c r="I299" i="12"/>
  <c r="K299" i="12"/>
  <c r="O299" i="12"/>
  <c r="Q299" i="12"/>
  <c r="V299" i="12"/>
  <c r="G303" i="12"/>
  <c r="M303" i="12" s="1"/>
  <c r="I303" i="12"/>
  <c r="K303" i="12"/>
  <c r="O303" i="12"/>
  <c r="Q303" i="12"/>
  <c r="V303" i="12"/>
  <c r="G308" i="12"/>
  <c r="M308" i="12" s="1"/>
  <c r="I308" i="12"/>
  <c r="K308" i="12"/>
  <c r="O308" i="12"/>
  <c r="Q308" i="12"/>
  <c r="V308" i="12"/>
  <c r="G313" i="12"/>
  <c r="M313" i="12" s="1"/>
  <c r="I313" i="12"/>
  <c r="K313" i="12"/>
  <c r="O313" i="12"/>
  <c r="Q313" i="12"/>
  <c r="V313" i="12"/>
  <c r="G318" i="12"/>
  <c r="M318" i="12" s="1"/>
  <c r="I318" i="12"/>
  <c r="K318" i="12"/>
  <c r="O318" i="12"/>
  <c r="Q318" i="12"/>
  <c r="V318" i="12"/>
  <c r="G323" i="12"/>
  <c r="M323" i="12" s="1"/>
  <c r="I323" i="12"/>
  <c r="K323" i="12"/>
  <c r="O323" i="12"/>
  <c r="Q323" i="12"/>
  <c r="V323" i="12"/>
  <c r="G331" i="12"/>
  <c r="M331" i="12" s="1"/>
  <c r="I331" i="12"/>
  <c r="K331" i="12"/>
  <c r="O331" i="12"/>
  <c r="Q331" i="12"/>
  <c r="V331" i="12"/>
  <c r="G335" i="12"/>
  <c r="M335" i="12" s="1"/>
  <c r="I335" i="12"/>
  <c r="K335" i="12"/>
  <c r="O335" i="12"/>
  <c r="Q335" i="12"/>
  <c r="V335" i="12"/>
  <c r="G343" i="12"/>
  <c r="M343" i="12" s="1"/>
  <c r="I343" i="12"/>
  <c r="K343" i="12"/>
  <c r="O343" i="12"/>
  <c r="Q343" i="12"/>
  <c r="V343" i="12"/>
  <c r="G347" i="12"/>
  <c r="I347" i="12"/>
  <c r="K347" i="12"/>
  <c r="O347" i="12"/>
  <c r="Q347" i="12"/>
  <c r="V347" i="12"/>
  <c r="G351" i="12"/>
  <c r="I351" i="12"/>
  <c r="K351" i="12"/>
  <c r="M351" i="12"/>
  <c r="O351" i="12"/>
  <c r="Q351" i="12"/>
  <c r="V351" i="12"/>
  <c r="G354" i="12"/>
  <c r="M354" i="12" s="1"/>
  <c r="I354" i="12"/>
  <c r="K354" i="12"/>
  <c r="O354" i="12"/>
  <c r="Q354" i="12"/>
  <c r="V354" i="12"/>
  <c r="G358" i="12"/>
  <c r="M358" i="12" s="1"/>
  <c r="I358" i="12"/>
  <c r="K358" i="12"/>
  <c r="O358" i="12"/>
  <c r="Q358" i="12"/>
  <c r="V358" i="12"/>
  <c r="G364" i="12"/>
  <c r="G363" i="12" s="1"/>
  <c r="I53" i="1" s="1"/>
  <c r="I364" i="12"/>
  <c r="I363" i="12" s="1"/>
  <c r="K364" i="12"/>
  <c r="O364" i="12"/>
  <c r="O363" i="12" s="1"/>
  <c r="Q364" i="12"/>
  <c r="Q363" i="12" s="1"/>
  <c r="V364" i="12"/>
  <c r="G376" i="12"/>
  <c r="M376" i="12" s="1"/>
  <c r="I376" i="12"/>
  <c r="K376" i="12"/>
  <c r="K363" i="12" s="1"/>
  <c r="O376" i="12"/>
  <c r="Q376" i="12"/>
  <c r="V376" i="12"/>
  <c r="V363" i="12" s="1"/>
  <c r="G389" i="12"/>
  <c r="G388" i="12" s="1"/>
  <c r="I54" i="1" s="1"/>
  <c r="I389" i="12"/>
  <c r="K389" i="12"/>
  <c r="O389" i="12"/>
  <c r="Q389" i="12"/>
  <c r="V389" i="12"/>
  <c r="G393" i="12"/>
  <c r="I393" i="12"/>
  <c r="K393" i="12"/>
  <c r="M393" i="12"/>
  <c r="O393" i="12"/>
  <c r="Q393" i="12"/>
  <c r="V393" i="12"/>
  <c r="G438" i="12"/>
  <c r="M438" i="12" s="1"/>
  <c r="I438" i="12"/>
  <c r="K438" i="12"/>
  <c r="O438" i="12"/>
  <c r="Q438" i="12"/>
  <c r="V438" i="12"/>
  <c r="G441" i="12"/>
  <c r="M441" i="12" s="1"/>
  <c r="I441" i="12"/>
  <c r="K441" i="12"/>
  <c r="O441" i="12"/>
  <c r="Q441" i="12"/>
  <c r="V441" i="12"/>
  <c r="G444" i="12"/>
  <c r="M444" i="12" s="1"/>
  <c r="I444" i="12"/>
  <c r="K444" i="12"/>
  <c r="O444" i="12"/>
  <c r="Q444" i="12"/>
  <c r="V444" i="12"/>
  <c r="G447" i="12"/>
  <c r="M447" i="12" s="1"/>
  <c r="I447" i="12"/>
  <c r="K447" i="12"/>
  <c r="O447" i="12"/>
  <c r="Q447" i="12"/>
  <c r="V447" i="12"/>
  <c r="G450" i="12"/>
  <c r="M450" i="12" s="1"/>
  <c r="I450" i="12"/>
  <c r="K450" i="12"/>
  <c r="O450" i="12"/>
  <c r="Q450" i="12"/>
  <c r="V450" i="12"/>
  <c r="G452" i="12"/>
  <c r="I452" i="12"/>
  <c r="K452" i="12"/>
  <c r="M452" i="12"/>
  <c r="O452" i="12"/>
  <c r="Q452" i="12"/>
  <c r="V452" i="12"/>
  <c r="G460" i="12"/>
  <c r="M460" i="12" s="1"/>
  <c r="I460" i="12"/>
  <c r="K460" i="12"/>
  <c r="O460" i="12"/>
  <c r="Q460" i="12"/>
  <c r="V460" i="12"/>
  <c r="G469" i="12"/>
  <c r="M469" i="12" s="1"/>
  <c r="M468" i="12" s="1"/>
  <c r="I469" i="12"/>
  <c r="I468" i="12" s="1"/>
  <c r="K469" i="12"/>
  <c r="O469" i="12"/>
  <c r="Q469" i="12"/>
  <c r="Q468" i="12" s="1"/>
  <c r="V469" i="12"/>
  <c r="G480" i="12"/>
  <c r="I480" i="12"/>
  <c r="K480" i="12"/>
  <c r="M480" i="12"/>
  <c r="O480" i="12"/>
  <c r="Q480" i="12"/>
  <c r="V480" i="12"/>
  <c r="G488" i="12"/>
  <c r="M488" i="12" s="1"/>
  <c r="I488" i="12"/>
  <c r="K488" i="12"/>
  <c r="O488" i="12"/>
  <c r="Q488" i="12"/>
  <c r="V488" i="12"/>
  <c r="I491" i="12"/>
  <c r="Q491" i="12"/>
  <c r="G492" i="12"/>
  <c r="M492" i="12" s="1"/>
  <c r="M491" i="12" s="1"/>
  <c r="I492" i="12"/>
  <c r="K492" i="12"/>
  <c r="K491" i="12" s="1"/>
  <c r="O492" i="12"/>
  <c r="O491" i="12" s="1"/>
  <c r="Q492" i="12"/>
  <c r="V492" i="12"/>
  <c r="V491" i="12" s="1"/>
  <c r="G494" i="12"/>
  <c r="G493" i="12" s="1"/>
  <c r="I57" i="1" s="1"/>
  <c r="I17" i="1" s="1"/>
  <c r="I494" i="12"/>
  <c r="I493" i="12" s="1"/>
  <c r="K494" i="12"/>
  <c r="O494" i="12"/>
  <c r="Q494" i="12"/>
  <c r="Q493" i="12" s="1"/>
  <c r="V494" i="12"/>
  <c r="V493" i="12" s="1"/>
  <c r="G497" i="12"/>
  <c r="I497" i="12"/>
  <c r="K497" i="12"/>
  <c r="M497" i="12"/>
  <c r="O497" i="12"/>
  <c r="Q497" i="12"/>
  <c r="V497" i="12"/>
  <c r="G499" i="12"/>
  <c r="M499" i="12" s="1"/>
  <c r="I499" i="12"/>
  <c r="K499" i="12"/>
  <c r="O499" i="12"/>
  <c r="Q499" i="12"/>
  <c r="V499" i="12"/>
  <c r="G530" i="12"/>
  <c r="I530" i="12"/>
  <c r="K530" i="12"/>
  <c r="O530" i="12"/>
  <c r="Q530" i="12"/>
  <c r="V530" i="12"/>
  <c r="G562" i="12"/>
  <c r="I562" i="12"/>
  <c r="K562" i="12"/>
  <c r="M562" i="12"/>
  <c r="O562" i="12"/>
  <c r="Q562" i="12"/>
  <c r="V562" i="12"/>
  <c r="G569" i="12"/>
  <c r="M569" i="12" s="1"/>
  <c r="I569" i="12"/>
  <c r="K569" i="12"/>
  <c r="O569" i="12"/>
  <c r="Q569" i="12"/>
  <c r="V569" i="12"/>
  <c r="G600" i="12"/>
  <c r="M600" i="12" s="1"/>
  <c r="I600" i="12"/>
  <c r="K600" i="12"/>
  <c r="O600" i="12"/>
  <c r="Q600" i="12"/>
  <c r="V600" i="12"/>
  <c r="G607" i="12"/>
  <c r="M607" i="12" s="1"/>
  <c r="I607" i="12"/>
  <c r="K607" i="12"/>
  <c r="O607" i="12"/>
  <c r="Q607" i="12"/>
  <c r="V607" i="12"/>
  <c r="G627" i="12"/>
  <c r="M627" i="12" s="1"/>
  <c r="I627" i="12"/>
  <c r="K627" i="12"/>
  <c r="O627" i="12"/>
  <c r="Q627" i="12"/>
  <c r="V627" i="12"/>
  <c r="G639" i="12"/>
  <c r="M639" i="12" s="1"/>
  <c r="I639" i="12"/>
  <c r="K639" i="12"/>
  <c r="O639" i="12"/>
  <c r="Q639" i="12"/>
  <c r="V639" i="12"/>
  <c r="G644" i="12"/>
  <c r="M644" i="12" s="1"/>
  <c r="I644" i="12"/>
  <c r="K644" i="12"/>
  <c r="O644" i="12"/>
  <c r="Q644" i="12"/>
  <c r="V644" i="12"/>
  <c r="AE650" i="12"/>
  <c r="F40" i="1" s="1"/>
  <c r="AF650" i="12"/>
  <c r="G40" i="1" s="1"/>
  <c r="I20" i="1"/>
  <c r="I19" i="1"/>
  <c r="I18" i="1"/>
  <c r="H42" i="1"/>
  <c r="I40" i="1" l="1"/>
  <c r="K8" i="12"/>
  <c r="F39" i="1"/>
  <c r="F41" i="1"/>
  <c r="I41" i="1" s="1"/>
  <c r="O388" i="12"/>
  <c r="G330" i="12"/>
  <c r="I52" i="1" s="1"/>
  <c r="O114" i="12"/>
  <c r="I8" i="12"/>
  <c r="G39" i="1"/>
  <c r="G42" i="1" s="1"/>
  <c r="G25" i="1" s="1"/>
  <c r="G41" i="1"/>
  <c r="K498" i="12"/>
  <c r="O498" i="12"/>
  <c r="O493" i="12"/>
  <c r="K468" i="12"/>
  <c r="K388" i="12"/>
  <c r="M364" i="12"/>
  <c r="M363" i="12" s="1"/>
  <c r="O330" i="12"/>
  <c r="K243" i="12"/>
  <c r="O243" i="12"/>
  <c r="V114" i="12"/>
  <c r="K114" i="12"/>
  <c r="G8" i="12"/>
  <c r="Q8" i="12"/>
  <c r="K330" i="12"/>
  <c r="Q330" i="12"/>
  <c r="I330" i="12"/>
  <c r="G498" i="12"/>
  <c r="I58" i="1" s="1"/>
  <c r="O468" i="12"/>
  <c r="Q388" i="12"/>
  <c r="I388" i="12"/>
  <c r="V330" i="12"/>
  <c r="G243" i="12"/>
  <c r="I51" i="1" s="1"/>
  <c r="V8" i="12"/>
  <c r="V498" i="12"/>
  <c r="Q498" i="12"/>
  <c r="I498" i="12"/>
  <c r="K493" i="12"/>
  <c r="V468" i="12"/>
  <c r="V388" i="12"/>
  <c r="V243" i="12"/>
  <c r="Q243" i="12"/>
  <c r="I243" i="12"/>
  <c r="Q114" i="12"/>
  <c r="I114" i="12"/>
  <c r="O8" i="12"/>
  <c r="M530" i="12"/>
  <c r="M498" i="12" s="1"/>
  <c r="M494" i="12"/>
  <c r="M493" i="12" s="1"/>
  <c r="G491" i="12"/>
  <c r="I56" i="1" s="1"/>
  <c r="G468" i="12"/>
  <c r="I55" i="1" s="1"/>
  <c r="M389" i="12"/>
  <c r="M388" i="12" s="1"/>
  <c r="M347" i="12"/>
  <c r="M330" i="12" s="1"/>
  <c r="M252" i="12"/>
  <c r="M243" i="12" s="1"/>
  <c r="M148" i="12"/>
  <c r="M114" i="12" s="1"/>
  <c r="M3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650" i="12" l="1"/>
  <c r="I49" i="1"/>
  <c r="F42" i="1"/>
  <c r="G23" i="1" s="1"/>
  <c r="A27" i="1" s="1"/>
  <c r="A28" i="1" s="1"/>
  <c r="G28" i="1" s="1"/>
  <c r="G27" i="1" s="1"/>
  <c r="G29" i="1" s="1"/>
  <c r="I39" i="1"/>
  <c r="I42" i="1" s="1"/>
  <c r="J41" i="1" l="1"/>
  <c r="J39" i="1"/>
  <c r="J42" i="1" s="1"/>
  <c r="J40" i="1"/>
  <c r="I59" i="1"/>
  <c r="I16" i="1"/>
  <c r="I21" i="1" s="1"/>
  <c r="J53" i="1" l="1"/>
  <c r="J58" i="1"/>
  <c r="J51" i="1"/>
  <c r="J54" i="1"/>
  <c r="J49" i="1"/>
  <c r="J50" i="1"/>
  <c r="J55" i="1"/>
  <c r="J56" i="1"/>
  <c r="J52" i="1"/>
  <c r="J57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<sst xmlns="http://schemas.openxmlformats.org/spreadsheetml/2006/main" count="1780" uniqueCount="556">
  <si>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</si>
  <si>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</si>
  <si>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</si>
  <si>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</si>
  <si>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</si>
  <si>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</si>
  <si>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</si>
  <si>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</si>
  <si>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</si>
  <si>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</si>
  <si>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</si>
  <si>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</si>
  <si>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</si>
  <si>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</si>
  <si>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</si>
  <si>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</si>
  <si>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</si>
  <si>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</si>
  <si>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</si>
  <si>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</si>
  <si>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</si>
  <si>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</si>
  <si>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</si>
  <si>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</si>
  <si>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</si>
  <si>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</si>
  <si>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</si>
  <si>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</si>
  <si>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</si>
  <si>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</si>
  <si>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</si>
  <si>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</si>
  <si>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</si>
  <si>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</si>
  <si>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3a</t>
  </si>
  <si>
    <t>Chodníky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</si>
  <si>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</si>
  <si>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</si>
  <si>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</si>
  <si>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</si>
  <si>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</si>
  <si>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</si>
  <si>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</si>
  <si>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</si>
  <si>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</si>
  <si>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</si>
  <si>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</si>
  <si>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</si>
  <si>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</si>
  <si>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</si>
  <si>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</si>
  <si>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</si>
  <si>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5</t>
  </si>
  <si>
    <t>Komunikace</t>
  </si>
  <si>
    <t>59</t>
  </si>
  <si>
    <t>Dlažby a předlažby komunikací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</si>
  <si>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</si>
  <si>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</si>
  <si>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</si>
  <si>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</si>
  <si>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</si>
  <si>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</si>
  <si>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</si>
  <si>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</si>
  <si>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</si>
  <si>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</si>
  <si>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</si>
  <si>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</si>
  <si>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</si>
  <si>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</si>
  <si>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</si>
  <si>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</si>
  <si>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</si>
  <si>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</si>
  <si>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</si>
  <si>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</si>
  <si>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</si>
  <si>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</si>
  <si>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</si>
  <si>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</si>
  <si>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</si>
  <si>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</si>
  <si>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</si>
  <si>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</si>
  <si>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</si>
  <si>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</si>
  <si>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</si>
  <si>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</si>
  <si>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</si>
  <si>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</si>
  <si>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</si>
  <si>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</si>
  <si>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</si>
  <si>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</si>
  <si>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</si>
  <si>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</si>
  <si>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</si>
  <si>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120001101R00</t>
  </si>
  <si>
    <t>Příplatek za ztížení vykopávky v blízkosti vedení</t>
  </si>
  <si>
    <t>m3</t>
  </si>
  <si>
    <t>RTS 19/ I</t>
  </si>
  <si>
    <t>RTS 18/ II</t>
  </si>
  <si>
    <t>POL1_</t>
  </si>
  <si>
    <t>vodovod : 37,5*2*0,31</t>
  </si>
  <si>
    <t>VV</t>
  </si>
  <si>
    <t>plyn : 15*2*0,31</t>
  </si>
  <si>
    <t>122101102R00</t>
  </si>
  <si>
    <t>Odkopávky nezapažené v hor. 2 do 1000 m3 - SANACE  ZEMNÍ  PLÁNĚ</t>
  </si>
  <si>
    <t xml:space="preserve">pro případnou sanaci zemní pláně na tl.30 cm : </t>
  </si>
  <si>
    <t>odkopávky pro skladbu B (celkem 73,8 m2) : 73,8*0,3</t>
  </si>
  <si>
    <t>122201102R00</t>
  </si>
  <si>
    <t>Odkopávky nezapažené v hor. 3 do 1000 m3</t>
  </si>
  <si>
    <t xml:space="preserve">odečteno z EPD : </t>
  </si>
  <si>
    <t xml:space="preserve">odkopávky pro skladbu C (celkem 1828,3 m2) : </t>
  </si>
  <si>
    <t>průměrná tl.odkopávek 0,31 m na výměře 1636,6 m2 : 1641,3*0,31</t>
  </si>
  <si>
    <t>průměrná tl.odkopávek 0,42 m na výměře 187 m2 : 187*0,42</t>
  </si>
  <si>
    <t xml:space="preserve">odkopávky pro skladbu B (celkem 73,8 m2) : </t>
  </si>
  <si>
    <t>průměrná tl.odkopávek 0,48 m : 73,8*0,48</t>
  </si>
  <si>
    <t xml:space="preserve">rozšíření okolo obrubníků : </t>
  </si>
  <si>
    <t xml:space="preserve">průměrný průřezový profil rozšíření = 0,106 m2 (zpětný zásyp 0,064 m2) : </t>
  </si>
  <si>
    <t>chodníkové obrubníky celkem 805,7 m : 805,7*0,106</t>
  </si>
  <si>
    <t>Mezisoučet</t>
  </si>
  <si>
    <t xml:space="preserve">odpočty rozebraných podkladů : </t>
  </si>
  <si>
    <t>litý asf. : -792,028*0,3</t>
  </si>
  <si>
    <t>ACO : -7,9*0,37</t>
  </si>
  <si>
    <t>beton : -9,40*0,25</t>
  </si>
  <si>
    <t>dlažba a žul.kostky : -(8,36+163,25+4,94)*0,25</t>
  </si>
  <si>
    <t>panely s dobetonováním : -5,75*0,45</t>
  </si>
  <si>
    <t xml:space="preserve">odpočty ručních výkopů : </t>
  </si>
  <si>
    <t>nové chodníky od trafostanice : -(21+63+131,25)*0,31</t>
  </si>
  <si>
    <t>v oblouku u regulační stanice : -7,5*0,31</t>
  </si>
  <si>
    <t>průchod k sídlišti : -7,5*0,31</t>
  </si>
  <si>
    <t>chodník kolem RD č.p.3984 levá strana na počátku staničení : -97,5*0,31</t>
  </si>
  <si>
    <t>122201109R00</t>
  </si>
  <si>
    <t>Příplatek za lepivost - odkopávky v hor. 3</t>
  </si>
  <si>
    <t>lepivost 33 % : 316,962*0,33</t>
  </si>
  <si>
    <t>132201110R00</t>
  </si>
  <si>
    <t>Hloubení rýh š.do 60 cm v hor.3 do 50 m3, STROJNĚ, lože pod chodníkové obrubníky</t>
  </si>
  <si>
    <t xml:space="preserve">chodníkové obrubníky celkem 792,20 m : </t>
  </si>
  <si>
    <t>lože šířky 400 mm (střední příčka) : 805,7*0,4*0,1</t>
  </si>
  <si>
    <t>odpočet ručních výkopů : -(10+22,5+7,5+3+3)*0,4*0,1</t>
  </si>
  <si>
    <t>132201119R00</t>
  </si>
  <si>
    <t>Přípl.za lepivost,hloubení rýh 60 cm,hor.3,STROJNĚ</t>
  </si>
  <si>
    <t>lepivost 33% : 30,388*0,33</t>
  </si>
  <si>
    <t>139601102R00</t>
  </si>
  <si>
    <t>Ruční výkop jam, rýh a šachet v hornině tř. 3</t>
  </si>
  <si>
    <t xml:space="preserve">ruční výkop : </t>
  </si>
  <si>
    <t>nové chodníky od trafostanice : (21+63+131,25)*0,31</t>
  </si>
  <si>
    <t>v oblouku u regulační stanice : 7,5*0,31</t>
  </si>
  <si>
    <t>průchod k sídlišti : 7,5*0,31</t>
  </si>
  <si>
    <t>chodník kolem RD č.p.3984 levá strana na počátku staničení : 97,5*0,31</t>
  </si>
  <si>
    <t xml:space="preserve">lože pod chodníkové obrubníky : </t>
  </si>
  <si>
    <t>ručních výkop : (10+22,5+7,5+3+3)*0,4*0,1</t>
  </si>
  <si>
    <t>162301101R00</t>
  </si>
  <si>
    <t>Vodorovné přemístění výkopku z hor.1-4 do 500 m - mezideponie bez poplatku</t>
  </si>
  <si>
    <t xml:space="preserve">z položek : </t>
  </si>
  <si>
    <t>odvoz na mezideponii : 316,962+30,388+103,442</t>
  </si>
  <si>
    <t>odvoz pro zpětný zásyp : 50,701</t>
  </si>
  <si>
    <t xml:space="preserve">dále jen v případě sanace zemní pláně : </t>
  </si>
  <si>
    <t>odvoz na mezideponii : 22,140</t>
  </si>
  <si>
    <t>162701105R00</t>
  </si>
  <si>
    <t>Vodorovné přemístění výkopku z hor.1-4 do 10000 m</t>
  </si>
  <si>
    <t>odpočet zpětný zásyp : -51,565</t>
  </si>
  <si>
    <t>162701109R00</t>
  </si>
  <si>
    <t>Příplatek k vod. přemístění hor.1-4 za další 1 km</t>
  </si>
  <si>
    <t xml:space="preserve">skládka do 15 km : </t>
  </si>
  <si>
    <t>odvoz na mezideponii : (316,962+30,388+103,442)*5</t>
  </si>
  <si>
    <t>odpočet zpětný zásyp : -51,565*5</t>
  </si>
  <si>
    <t>odvoz na mezideponii : 22,140*5</t>
  </si>
  <si>
    <t>167101102R00</t>
  </si>
  <si>
    <t>Nakládání výkopku z hor.1-4 v množství nad 100 m3</t>
  </si>
  <si>
    <t>odvoz z mezideponie na skládku a k zpětnému zásypu : 316,962+30,388+103,442</t>
  </si>
  <si>
    <t>odvoz z mezideponie na skládku : 22,140</t>
  </si>
  <si>
    <t>171201201R00</t>
  </si>
  <si>
    <t>Uložení sypaniny na skl.-sypanina na výšku přes 2m</t>
  </si>
  <si>
    <t>174101102R00</t>
  </si>
  <si>
    <t>Zásyp ruční se zhutněním vytěženou zeminou</t>
  </si>
  <si>
    <t xml:space="preserve">zásyp rozšíření okolo chodníkových obrubníků : </t>
  </si>
  <si>
    <t xml:space="preserve">průměrný průřezový profil zásypu = 0,064 m2 : </t>
  </si>
  <si>
    <t>chodníkové obrubníky celkem 805,7 m : 805,7*0,064</t>
  </si>
  <si>
    <t>181101102R00</t>
  </si>
  <si>
    <t>Úprava pláně vyrovnáním výškových rozdílů v zářezech v hor. 1-4, se zhutněním, pro jakoukoliv míru zhutnění předepsanou projektem Eedf,2=45 (30 MPa)</t>
  </si>
  <si>
    <t>m2</t>
  </si>
  <si>
    <t xml:space="preserve">skladba C : </t>
  </si>
  <si>
    <t xml:space="preserve">poměr spodku vrstvy ŠD tl.20 cm k betonové dlažbě tl.6 cm = 1,00 : </t>
  </si>
  <si>
    <t xml:space="preserve">betonová dlažba 20/10 přírodní šedá : </t>
  </si>
  <si>
    <t>chodníky + doplnění vstupů před RD č.p.3743, 3731 a 2438 : 1763</t>
  </si>
  <si>
    <t>slepecká s výstupky 20/10 černá : 63,70</t>
  </si>
  <si>
    <t>slepecká s drážkami 20/20 přírodní : 1,6</t>
  </si>
  <si>
    <t xml:space="preserve">skladba B : </t>
  </si>
  <si>
    <t xml:space="preserve">poměr spodku vrstvy drc.kam.32/63 k betonové dlažbě tl.8 cm = 1,00 : </t>
  </si>
  <si>
    <t xml:space="preserve">skladba B - 20/10 : </t>
  </si>
  <si>
    <t>zesílená konstrukční skladba v místech sjezdů - přírodní šedá barva tl.8 cm : 61</t>
  </si>
  <si>
    <t>varovné pásy v místech sjezdů - slepecká černá barva tl.8 cm : 10</t>
  </si>
  <si>
    <t>umělá vodící linie v pojížděných chodnících (celkem 2,80 m2 - 6,25 ks do 1 m2) : 2,80</t>
  </si>
  <si>
    <t xml:space="preserve">chodníkové obrubníky celkem 805,7 m : </t>
  </si>
  <si>
    <t>lože šířky 400 mm (střední příčka) : 805,7*0,4</t>
  </si>
  <si>
    <t>199000002R00</t>
  </si>
  <si>
    <t>Poplatek za skládku horniny 1- 4</t>
  </si>
  <si>
    <t>113106121R00</t>
  </si>
  <si>
    <t>Rozebrání dlažeb z betonových dlaždic na sucho</t>
  </si>
  <si>
    <t xml:space="preserve">pravá strana ve směru staničení : </t>
  </si>
  <si>
    <t xml:space="preserve">vstup do RD č.p.3220 : </t>
  </si>
  <si>
    <t>část v místě nového chodníku dl.30/30 cm - do sutě : 2,2*1,1</t>
  </si>
  <si>
    <t xml:space="preserve">vstup do RD č.p.3221 : </t>
  </si>
  <si>
    <t>část v místě nového chodníku dl.30/30 cm - do sutě : 1,8*0,3</t>
  </si>
  <si>
    <t>část v místě zpětného položení stávajícího vstupu dl.30/30 cm : 1,8*3</t>
  </si>
  <si>
    <t>113106221R00</t>
  </si>
  <si>
    <t>Rozebrání dlažeb z drobných kostek v kamenivu</t>
  </si>
  <si>
    <t>chodník v ul.Legionářů (chodník společně s dl.20/10 a žul.kostkami) : 4,94</t>
  </si>
  <si>
    <t>113106231R00</t>
  </si>
  <si>
    <t>Rozebrání dlažeb z obdélníkové dlažby 200/100 mm a zámkové dlažby v kamenivu</t>
  </si>
  <si>
    <t>část v místě nového chodníku - zámková do sutě : 1,1*2,2</t>
  </si>
  <si>
    <t>část v místě zpětného položení stávajícího vstupu : 1,1*1</t>
  </si>
  <si>
    <t xml:space="preserve">chodník od sjezdu k BD po chodník k sídlišti (od přechodu) : </t>
  </si>
  <si>
    <t>dl.20/10 cm - do sutě : 2,6</t>
  </si>
  <si>
    <t xml:space="preserve">chodník k sídlišti (od přechodu) : </t>
  </si>
  <si>
    <t>dl.20/10 cm - do sutě : 1,6</t>
  </si>
  <si>
    <t>zámková u stávajícího přechodu před BD č.p.3849 - do sutě : 3*0,75</t>
  </si>
  <si>
    <t xml:space="preserve">levá strana ve směru staničení : </t>
  </si>
  <si>
    <t xml:space="preserve">část okolo RD č.p.3984 : </t>
  </si>
  <si>
    <t>zámková (vlnka) do sutě - budova : 18,98+16,2</t>
  </si>
  <si>
    <t>zámková (vlnka) do sutě - zahrada : 13,25*(1,95+1,7)*0,5</t>
  </si>
  <si>
    <t>dl.20/10 do sutě : 22,25*1,5+4,88</t>
  </si>
  <si>
    <t xml:space="preserve">oblouk Očovská - Husova : </t>
  </si>
  <si>
    <t>zámková do sutě (u přechodu 20/10 slepecká) : 2,5*1,5+7*1,5+1,5*1,5</t>
  </si>
  <si>
    <t xml:space="preserve">chodník okolo ZŠ od ulice Husova : </t>
  </si>
  <si>
    <t>zámková do sutě (u přechodu 20/10 slepecká) : 8*2</t>
  </si>
  <si>
    <t>chodník za BD č.p.3781 a č.p.3782 ( k přechodu) do sutě : 1,8*(3,75+4,75)</t>
  </si>
  <si>
    <t>chodník v ul.Legionářů (chodník společně s dl.20/10 a žul.kostkami) - zpětné položení : 12,8-4,94</t>
  </si>
  <si>
    <t>113107311R00</t>
  </si>
  <si>
    <t>Odstranění podkladu pl. 50 m2,kam.těžené tl.11 cm - silniční panely s dobetonováním</t>
  </si>
  <si>
    <t>panely s dobetonováním v místě nového chodníku (před RS) : 5,75</t>
  </si>
  <si>
    <t>113107405R00</t>
  </si>
  <si>
    <t>Odstranění podkladu nad 50 m2,kam.těžené tl.5 cm - silniční panely s dobetonováním</t>
  </si>
  <si>
    <t>113107519R00</t>
  </si>
  <si>
    <t>Odstranění podkladu pl. 50 m2,kam.drcené tl.19 cm</t>
  </si>
  <si>
    <t xml:space="preserve">pruh betonu před dl.30/30 cm šířky 25 cm : </t>
  </si>
  <si>
    <t>část v místě nového chodníku  - do sutě : 1,8*0,25</t>
  </si>
  <si>
    <t xml:space="preserve">sjezd do RD č.p.3221 : </t>
  </si>
  <si>
    <t>dva betonové pruhy šířky 90 cm do sutě : 0,9*0,4+0,9*0,2</t>
  </si>
  <si>
    <t xml:space="preserve">pro výškové napojení : </t>
  </si>
  <si>
    <t>dva betonové pruhy šířky 90 cm : 0,9*3,25+0,9*4</t>
  </si>
  <si>
    <t>113107605R00</t>
  </si>
  <si>
    <t>Odstranění podkladu nad 50 m2,kam.drcené tl.5 cm</t>
  </si>
  <si>
    <t>z položek rozebrání dlažeb : 8,36+163,246</t>
  </si>
  <si>
    <t>lože pod žulovými kostkami : 4,94</t>
  </si>
  <si>
    <t>113107620R00</t>
  </si>
  <si>
    <t>Odstranění podkladu nad 50 m2,kam.drcené tl.20 cm</t>
  </si>
  <si>
    <t>vrstva pod žulovými kostkami : 4,94</t>
  </si>
  <si>
    <t>113108305R00</t>
  </si>
  <si>
    <t>Odstranění asfaltové vrstvy pl.do 50 m2, tl. 5 cm - ACO</t>
  </si>
  <si>
    <t>část stávající komunikace (před RS)v místě nového chodníku : 3,2</t>
  </si>
  <si>
    <t>ACO - zúžení sjezdu k BD : 4,7</t>
  </si>
  <si>
    <t>113108405R00</t>
  </si>
  <si>
    <t>Odstranění asfaltové vrstvy pl.nad 50 m2, tl. 5 cm - litý asfalt</t>
  </si>
  <si>
    <t xml:space="preserve">litý asfalt : </t>
  </si>
  <si>
    <t xml:space="preserve">v ploše před rodinnými domy č.p.3221 až 3162 : </t>
  </si>
  <si>
    <t>část v místě nového chodníku - litý asfalt do sutě : 34,2+12,5+34,4+25,2-9,4</t>
  </si>
  <si>
    <t>napojení vstupů : 1,25*(2,25+2,75+4,75)</t>
  </si>
  <si>
    <t>chodník od sjezdu k bytovému domu po chodník k sídlišti (od přechodu) : 25*2</t>
  </si>
  <si>
    <t>odpočet dl.20/10 cm : -2,6</t>
  </si>
  <si>
    <t>chodník k sídlišti (od přechodu) : 7,5*2,5+0,86</t>
  </si>
  <si>
    <t>odpočet dl.20/10 cm : -1,6</t>
  </si>
  <si>
    <t>chodník pře RD č.p.2440 : 32,5*2</t>
  </si>
  <si>
    <t>chodník z boku BD č.p.3849 u MK Očovská : 12,5*2</t>
  </si>
  <si>
    <t>chodník okolo ZŠ od ulice Husova : 37,5*2+13,5*3+16*3+20*2+25*6,6+12</t>
  </si>
  <si>
    <t>chodník před BD č.p.3781 a č.p.3782 : 60,5*2+3,8*3,45+3,8*3,4</t>
  </si>
  <si>
    <t>113108407R00</t>
  </si>
  <si>
    <t>Odstranění asfaltové vrstvy pl.nad 50 m2, tl. 7 cm -  kamenivo obalené asfaltem</t>
  </si>
  <si>
    <t>113109312R00</t>
  </si>
  <si>
    <t>Odstranění podkladu pl.50 m2, bet.prostý tl.12 cm</t>
  </si>
  <si>
    <t>113109415R00</t>
  </si>
  <si>
    <t>Odstranění podkladu pl.nad 50 m2, beton, tl. 15 cm - silniční panely s dobetonováním</t>
  </si>
  <si>
    <t>113109425R00</t>
  </si>
  <si>
    <t>Odstranění podkladu pl.nad 50 m2, beton, tl. 25 cm</t>
  </si>
  <si>
    <t xml:space="preserve">v ploše před rodinnými domy č.p.3221 až 3162 v místě napojení na MK k BD : </t>
  </si>
  <si>
    <t>část v místě nového chodníku - beton do sutě : 9,4</t>
  </si>
  <si>
    <t>pod litým asfaltem : 792,028</t>
  </si>
  <si>
    <t>pod ACO - zúžení sjezdu k BD : 4,7</t>
  </si>
  <si>
    <t>113201111R00</t>
  </si>
  <si>
    <t>Vytrhání obrubníků chodníkových a parkových</t>
  </si>
  <si>
    <t>m</t>
  </si>
  <si>
    <t>okolo dl.20/10 z jedné strany - do sutě : 22,25</t>
  </si>
  <si>
    <t>chodník okolo ZŠ od ulice Husova : 19</t>
  </si>
  <si>
    <t>113202111R00</t>
  </si>
  <si>
    <t>Vytrhání obrub obrubníků silničních</t>
  </si>
  <si>
    <t>před vstupem a sjezdem do RD č.p.3221 - do sutě : 11+1+5,75+9,5+1,5+13+1,5+7,5+13,75</t>
  </si>
  <si>
    <t>113204111R00</t>
  </si>
  <si>
    <t>Vytrhání obrubníků zahradních</t>
  </si>
  <si>
    <t xml:space="preserve">sjezd do RD č.p.3220 : </t>
  </si>
  <si>
    <t>část v místě nového chodníku - do sutě : 2,2*2</t>
  </si>
  <si>
    <t>část v místě zpětného položení stávajícího sjezdu (nové obrubníky) - do sutě : 1,5*2</t>
  </si>
  <si>
    <t>část v místě zpětného položení stávajícího vstupu (nové obrubníky) - do sutě : 1*2</t>
  </si>
  <si>
    <t>chodník od sjezdu k bytovému domu po chodník k sídlišti (od přechodu) - do sutě : 25*2</t>
  </si>
  <si>
    <t>chodník k sídlišti (od přechodu) - do sutě : 5,25+6+0,5</t>
  </si>
  <si>
    <t>chodník pře RD č.p.2440 - do sutě : 32,5*2-2,5-2,5</t>
  </si>
  <si>
    <t>chodník z boku BD č.p.3849 u MK Očovská : 13,75+8,5</t>
  </si>
  <si>
    <t>okolo zámkové - do sutě (u přechodu 20/10 slepecká) - do sutě : 6+3+3+2+4,5+4,5</t>
  </si>
  <si>
    <t>chodník okolo ZŠ od ulice Husova - do sutě : (8+37,5)*2+13,5*2+16*2+20*2+1+4,5</t>
  </si>
  <si>
    <t>chodník před BD č.p.3781 a č.p.3782 - do sutě : 60,5*2+2*3,45+2*3,4-3,8-3,8</t>
  </si>
  <si>
    <t>chodník za BD č.p.3781 a č.p.3782 ( k přechodu) - do sutě : 3,75*2+4,75*2</t>
  </si>
  <si>
    <t>564761111R00</t>
  </si>
  <si>
    <t>Podklad z kameniva drceného vel.32-63 mm,tl. 20 cm (ČSN 736126-1), s rozprostřením a zhutněním</t>
  </si>
  <si>
    <t xml:space="preserve">poměr střední příčky vrstvy drc.kam.32/63 k betonové dlažbě tl.8 cm = 1,00 : </t>
  </si>
  <si>
    <t>564831111R00</t>
  </si>
  <si>
    <t>Podklad ze štěrkodrti po zhutnění tloušťky 10 cm s rozprostřením a zhutněním, lože pod chodníkové obrubníky</t>
  </si>
  <si>
    <t>lože šířky 400 mm (střední příčka) : 792,2*0,4</t>
  </si>
  <si>
    <t>564841113R00</t>
  </si>
  <si>
    <t>Podklad ze štěrkodrti po zhutnění tloušťky 14 cm - SANACE  ZEMNÍ  PLÁNĚ (14+16 cm), s rozprostřením a zhutněním ve dvou vrstvách</t>
  </si>
  <si>
    <t>odkopávky pro skladbu B (celkem 73,8 m2) : 73,8</t>
  </si>
  <si>
    <t>564851111RT2</t>
  </si>
  <si>
    <t>Podklad ze štěrkodrti po zhutnění tloušťky 15 cm (ČSN 736126-1) s rozprostřením a zhutněním, štěrkodrť A frakce 0-32 mm</t>
  </si>
  <si>
    <t>564851112R00</t>
  </si>
  <si>
    <t>Podklad ze štěrkodrti po zhutnění tloušťky 16 cm - SANACE  ZEMNÍ  PLÁNĚ (14+16 cm), s rozprostřením a zhutněním ve dvou vrstvách</t>
  </si>
  <si>
    <t>564861111RT2</t>
  </si>
  <si>
    <t>Podklad ze štěrkodrti po zhutnění tloušťky 20 cm (ČSN 736126-1) s rozprostřením a zhutněním, štěrkodrť A frakce 0-32 mm</t>
  </si>
  <si>
    <t xml:space="preserve">s provedením lože z kameniva drceného, s vyplněním spár, s dvojitým hutněním vibrováním a se smetením přebytečného materiálu na krajnici : </t>
  </si>
  <si>
    <t xml:space="preserve">poměr střední příčky vrstvy ŠD tl.20 cm k betonové dlažbě tl.6 cm = 1,00 : </t>
  </si>
  <si>
    <t>596215041R00</t>
  </si>
  <si>
    <t>Kladení betonové dlažby 20/10 tl. 8 cm do drtě tl. 5 cm (ČSN 736131-1), vč.dodání hmot pro lože a výplň spár - skladba B</t>
  </si>
  <si>
    <t xml:space="preserve">s provedením lože z kameniva drceného, s vyplněním spár,s dvojitým hutněním vibrováním, a se smetením přebytečného materiálu : </t>
  </si>
  <si>
    <t xml:space="preserve">odečteno z EPS : </t>
  </si>
  <si>
    <t>596291111R00</t>
  </si>
  <si>
    <t>Řezání zámkové dlažby tl. 60 mm</t>
  </si>
  <si>
    <t>pravá strana ve směru staničení - podélné i příčné : 132,8</t>
  </si>
  <si>
    <t>levá strana ve směru staničení - podélné i příčné : 103,1</t>
  </si>
  <si>
    <t>596715042R00</t>
  </si>
  <si>
    <t>Kladení vodicí linie z dlažby tl.8 cm, drť tl.5 cm</t>
  </si>
  <si>
    <t>596215021RXX</t>
  </si>
  <si>
    <t>Kladení betonové dlažby 20/10 tl. 6 cm do drtě tl. 5 cm (ČSN 736131-1), vč.dodání hmot pro lože a výplň spár - skladba C</t>
  </si>
  <si>
    <t>Vlastní</t>
  </si>
  <si>
    <t>Indiv</t>
  </si>
  <si>
    <t>chodníkv + doplnění vstupů před RD č.p.3743, 3731 a 2438 : 1763</t>
  </si>
  <si>
    <t>596715022RXX</t>
  </si>
  <si>
    <t>Kladení vodicí linie z dlažby tl.6 cm, drť tl.5 cm</t>
  </si>
  <si>
    <t>umělá vodící linie : 1,60</t>
  </si>
  <si>
    <t>59245040R</t>
  </si>
  <si>
    <t>Dlažba betonová čtvercová SLP s vodicí linií přírodní 20x20x6 cm, dlažba pro nevidomé</t>
  </si>
  <si>
    <t>SPCM</t>
  </si>
  <si>
    <t>POL3_</t>
  </si>
  <si>
    <t xml:space="preserve">cena je stanovena včetně ztratného : </t>
  </si>
  <si>
    <t>slepecká s drážkami : 1,6</t>
  </si>
  <si>
    <t>59245110R</t>
  </si>
  <si>
    <t>Dlažba betonová dvouvrstvá obdélníková 20x10x6 cm , se sraženými hranami v přírodní šedé barvě</t>
  </si>
  <si>
    <t>592451151R</t>
  </si>
  <si>
    <t>Dlažba betonová dvouvrstvá obdélníková SLP skladba 20x10x6 cm černá, dlažba pro nevidomé s výstupky tvaru kulových úsečí</t>
  </si>
  <si>
    <t>chodník : 63,70</t>
  </si>
  <si>
    <t>592451158R</t>
  </si>
  <si>
    <t>Dlažba betonová dvouvrstvá obdélníková SLP skladba 20x10x8 cm černá, dlažba pro nevidomé s výstupky tvaru kulových úsečí</t>
  </si>
  <si>
    <t>varovné pásy u sjezdů - slepecká černá barva : 10</t>
  </si>
  <si>
    <t>592451170R</t>
  </si>
  <si>
    <t>Dlažba betonová dvouvrstvá obdélníková 20x10x8 cm, se sraženými hranami v přírodní šedé barvě</t>
  </si>
  <si>
    <t>592452004R</t>
  </si>
  <si>
    <t>Dlažba betonová čtvercová SLP s vodící linií přírodní 40x40x8 cm, dlažba pro nevidomé</t>
  </si>
  <si>
    <t xml:space="preserve">ks    </t>
  </si>
  <si>
    <t>Začátek provozního součtu</t>
  </si>
  <si>
    <t xml:space="preserve">  umělá vodící linie v pojížděných chodnících (celkem 2,80 m2 - 6,25 ks do 1 m2) : 2,80*6,25</t>
  </si>
  <si>
    <t>Konec provozního součtu</t>
  </si>
  <si>
    <t>18</t>
  </si>
  <si>
    <t>564841113RT2</t>
  </si>
  <si>
    <t>Podklad ze štěrkodrti po zhutnění tloušťky 14 cm - výškové napojení, štěrkodrť frakce 0-32 mm</t>
  </si>
  <si>
    <t>564861111R00</t>
  </si>
  <si>
    <t>Podklad ze štěrkodrti po zhutnění tloušťky 20 cm - zpětné položení</t>
  </si>
  <si>
    <t>část v místě zpětného položení stávajícího vstupu : 1*1,1</t>
  </si>
  <si>
    <t>trojřádky z žulových kostek : 3,63</t>
  </si>
  <si>
    <t>564861112RT4</t>
  </si>
  <si>
    <t>Podklad ze štěrkodrti po zhutnění tloušťky 21 cm - výškové napojení, štěrkodrť frakce 0-63 mm</t>
  </si>
  <si>
    <t>567211112R00</t>
  </si>
  <si>
    <t>Podklad z prostého betonu tř. I  tloušťky 12 cm - výškové napojení</t>
  </si>
  <si>
    <t>591211111R00</t>
  </si>
  <si>
    <t>Kladení dlažby drobné kostky,lože z kamen.tl. 5 cm - zpětné položení</t>
  </si>
  <si>
    <t xml:space="preserve">výměry z el.PD : </t>
  </si>
  <si>
    <t>trojřádky : 3,63</t>
  </si>
  <si>
    <t>596811111R00</t>
  </si>
  <si>
    <t>Kladení dlaždic 30/30, lože z kameniva drceného tl.5 cm - zpětné položení, vč.dodání hmot pro lože a výplň spár</t>
  </si>
  <si>
    <t>596215021RX1</t>
  </si>
  <si>
    <t>Kladení betonové dlažby 20/10 a zámkové tl. 6 cm do drtě tl. 5 cm , zpětné položení</t>
  </si>
  <si>
    <t>část v místě zpětného položení stávajícího vstupu - zámková : 1*1,1</t>
  </si>
  <si>
    <t>899331111R00</t>
  </si>
  <si>
    <t>Výšková úprava vstupu do 20 cm - úprava šachet do nové nivelety</t>
  </si>
  <si>
    <t>kus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</si>
  <si>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</si>
  <si>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</si>
  <si>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</si>
  <si>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</si>
  <si>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</si>
  <si>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</si>
  <si>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</si>
  <si>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</si>
  <si>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/>
  </si>
  <si>
    <t>kanalizační šachty : 1+1</t>
  </si>
  <si>
    <t>899431111R00</t>
  </si>
  <si>
    <t>Výšková úprava do 20 cm - úprava pozemních znaků inž.sítí do vové nivelety</t>
  </si>
  <si>
    <t>POL1_1</t>
  </si>
  <si>
    <t>pozemní znaky inž.sítí - hydrant + šoupata vodovodní + plynovodní : 1+3+4</t>
  </si>
  <si>
    <t>916561111R00</t>
  </si>
  <si>
    <t>Osazení záhon.obrubníků do lože z C 12/15 s opěrou</t>
  </si>
  <si>
    <t xml:space="preserve">obrubník zahradní 1000/50/250 s výškou podstupnice 0 mm : </t>
  </si>
  <si>
    <t>zpětná úprava stávajícího vstupu před RD č.p. 3220 : 1,00+0,80</t>
  </si>
  <si>
    <t>917862111R00</t>
  </si>
  <si>
    <t>Osazení stojat. obrub.bet. s opěrou,lože z C 12/15</t>
  </si>
  <si>
    <t xml:space="preserve">obrubník chodníkový 1000/100/250 s výškou podstupnice 0 mm : </t>
  </si>
  <si>
    <t>přímé úseky : 0,60+3,20+5,40+8,90+0,80+4,00+2,80+1,20+3,30+6,00+2,30+1,00</t>
  </si>
  <si>
    <t>2,30+1,00+2,50+1,00+1,00+2,50+9,00+4,60+4,60+1,10+4,00+3,50</t>
  </si>
  <si>
    <t>3,70+1,50+2,20+27,80+5,50+1,00+3,50+0,40+3,10+9,40+8,80+6,50+0,60</t>
  </si>
  <si>
    <t>0,60+5,50+4,60+1,60+2,00+1,40+3,00+0,80+9,50+3,00+8,80+9,90</t>
  </si>
  <si>
    <t>1,30+5,30+2,30+0,40+16,00+9,30+1,00+1,70+1,50+8,50+16,20+1,50</t>
  </si>
  <si>
    <t>5,60+8,00+34,80+2,80+3,00+4,30+11,20</t>
  </si>
  <si>
    <t xml:space="preserve">vytvoření oblouků o poloměru R 1,00 m,R 2,00 m,R 3,00 m,R 4,00 m,R 4,50 m a R 5,00 m : </t>
  </si>
  <si>
    <t xml:space="preserve">obrubníky budou nařezány na délku 0,25 m šikmo tak,aby š.spáry byla max.3 mm : </t>
  </si>
  <si>
    <t>R 1,00 m : 1,60</t>
  </si>
  <si>
    <t>R 2,00 m : 3,10+1,80+2,90+3,10+3,30+3,40+2,00+2,80</t>
  </si>
  <si>
    <t>R 3,00 m : 1,40+1,40</t>
  </si>
  <si>
    <t>R 4,00 m : 2</t>
  </si>
  <si>
    <t>R 5,00 m : 1,50</t>
  </si>
  <si>
    <t xml:space="preserve">vytvoření oblouků o poloměru R 10,00 m a R 12,00 m : </t>
  </si>
  <si>
    <t xml:space="preserve">obrubníky budou nařezány na délku 0,50 m šikmo tak,aby š.spáry byla max.3 mm : </t>
  </si>
  <si>
    <t>R 10,00 m : 4,90</t>
  </si>
  <si>
    <t>R 12,00 m : 0,60</t>
  </si>
  <si>
    <t xml:space="preserve">obrubník chodníkový 1000/100/250 s výškou podstupnice 60 mm : </t>
  </si>
  <si>
    <t>přímé úseky : 1,20+2,40+0,50+0,20+5,00+6,20+9,60+1,50+6,00+2,50+2,40+3,90</t>
  </si>
  <si>
    <t>8,50+0,80+27,00+5,30+9,30+8,90+11,60+11,20+1,20+17,30+4,30+6,40</t>
  </si>
  <si>
    <t>16,00+15,80+1,00+6,20+10,60+10,10+10,00+1,10+2,70+6,30+1,60+0,30</t>
  </si>
  <si>
    <t>20,60+2,70+14,70+1,00+9,40+10,60+5,80+7,60+1,00+3,40+17,00+3,50</t>
  </si>
  <si>
    <t>9,90+4,70+0,6+1,50</t>
  </si>
  <si>
    <t xml:space="preserve">obrubník chodníkový 1000/100/250 s výškou podstupnice 60 mm - přirozená vodící linie : </t>
  </si>
  <si>
    <t xml:space="preserve">vytvoření oblouků o poloměru R 2,00 m a R 6,00 m : </t>
  </si>
  <si>
    <t>R 2,00 m : 3,50+3,20+3,30+3,00+3,20+3,10+4,60+3,90+2,70+3,30+4,30+4,40</t>
  </si>
  <si>
    <t>R 6,00 m : 3,00</t>
  </si>
  <si>
    <t xml:space="preserve">vytvoření oblouků o poloměru R 10,00 m,R 13,35 m a R 15,00 m : </t>
  </si>
  <si>
    <t>R 10,00 m : 3,00+3,00</t>
  </si>
  <si>
    <t>R 13,35 m : 13,00+0,90+4,10+0,50</t>
  </si>
  <si>
    <t>R 15,00 m : 3,90</t>
  </si>
  <si>
    <t xml:space="preserve">obrubník chodníkový 1000/100/250 s výškou podstupnice 0-60 mm : </t>
  </si>
  <si>
    <t>obrubníky budou nařezány na délku 0,30 m a uloženy šikmo - 37 ks : 37*0,3</t>
  </si>
  <si>
    <t>919731114R00</t>
  </si>
  <si>
    <t>Zarovnání styčné plochy z betonu tl. do 15 - 25 cm</t>
  </si>
  <si>
    <t>pod litým asfaltem - chodníky : 2+2+2,5</t>
  </si>
  <si>
    <t>pod litým asfaltem - prostor před ZŠ : 25</t>
  </si>
  <si>
    <t>919731121R00</t>
  </si>
  <si>
    <t>Zarovnání styčné plochy živičné tl. do 5 cm</t>
  </si>
  <si>
    <t>919735111R00</t>
  </si>
  <si>
    <t>Řezání stávajícího živičného krytu tl. do 5 cm</t>
  </si>
  <si>
    <t>litý asfalt - chodníky : 2+2+2,5</t>
  </si>
  <si>
    <t>litý asfalt - prostor před ZŠ : 25</t>
  </si>
  <si>
    <t>919735124R00</t>
  </si>
  <si>
    <t>Řezání stávajícího betonového krytu tl. 20 - 25 cm</t>
  </si>
  <si>
    <t>917865050RXX</t>
  </si>
  <si>
    <t>Příplatek za vytvoření oblouků z chodníkových obrubníků , včetně případného řezání</t>
  </si>
  <si>
    <t xml:space="preserve">m     </t>
  </si>
  <si>
    <t>odečteno z EPD : 30,30+5,50</t>
  </si>
  <si>
    <t>59217330R</t>
  </si>
  <si>
    <t>Obrubník záhonový 1000/50/250 mm</t>
  </si>
  <si>
    <t xml:space="preserve">  zpětná úprava stávajícího vstupu před RD č.p. 3220 : 1,00+0,80</t>
  </si>
  <si>
    <t>2</t>
  </si>
  <si>
    <t>59217421R</t>
  </si>
  <si>
    <t>Obrubník chodníkový 1000/100/250, přírodní</t>
  </si>
  <si>
    <t xml:space="preserve">chodníkový obrubník 1000/100/250 mm : </t>
  </si>
  <si>
    <t xml:space="preserve">  z položky osazení : 336+30,30+5,50+348,90+45,50+28,40+11,10</t>
  </si>
  <si>
    <t>806</t>
  </si>
  <si>
    <t>965049112RT1</t>
  </si>
  <si>
    <t>Příplatek, bourání betonových podkladů se svař.síťí nad 10 cm, jednostranná výztuž svařovanou sítí</t>
  </si>
  <si>
    <t xml:space="preserve">fakturovat jen v případě faktické přítomnosti výztuže : </t>
  </si>
  <si>
    <t>část v místě nového chodníku - beton do sutě : 9,4*0,25</t>
  </si>
  <si>
    <t>část stávající komunikace (před RS)v místě nového chodníku : 3,2*0,25</t>
  </si>
  <si>
    <t>pod litým asfaltem : 792,028*0,25</t>
  </si>
  <si>
    <t>pod ACO - zúžení sjezdu k BD : 4,7*0,25</t>
  </si>
  <si>
    <t>979054441R00</t>
  </si>
  <si>
    <t>Očištění vybour. dlaždic s výplní kam.těženým</t>
  </si>
  <si>
    <t>část v místě zpětného položení stávajícího vstupu 30/30 cm : 1,8*3</t>
  </si>
  <si>
    <t>979071121R00</t>
  </si>
  <si>
    <t>Očištění vybour. kostek drobných s výplní kam. těž</t>
  </si>
  <si>
    <t>chodník v ul.Legionářů (chodník společně s dl.20/10 a žul.kostkami) : 3,63</t>
  </si>
  <si>
    <t>998223011R00</t>
  </si>
  <si>
    <t>Přesun hmot, pozemní komunikace, kryt dlážděný</t>
  </si>
  <si>
    <t>t</t>
  </si>
  <si>
    <t>POL7_</t>
  </si>
  <si>
    <t>711482020RZ1</t>
  </si>
  <si>
    <t>Oddilatování nových chodníků od RD a plotů systémem nopových fólií - svislá, včetně dodávky fólie,lišty a doplňků</t>
  </si>
  <si>
    <t>svislá - výška 310 mm : 23,5*0,31+25*0,31</t>
  </si>
  <si>
    <t>998711201R00</t>
  </si>
  <si>
    <t>Přesun hmot pro izolace proti vodě, výšky do 6 m</t>
  </si>
  <si>
    <t>979082213R00</t>
  </si>
  <si>
    <t>Vodorovná doprava suti po suchu do 1 km</t>
  </si>
  <si>
    <t xml:space="preserve">výměra*demontážní hmotnost z programu BUILD PowerS : </t>
  </si>
  <si>
    <t>litý asfalt tl.5 cm : 792,028*0,11</t>
  </si>
  <si>
    <t>ACO tl.5 cm : 7,9*0,11</t>
  </si>
  <si>
    <t>kamenivo obalené asfaltem tl.7 cm : 7,9*0,264</t>
  </si>
  <si>
    <t>beton tl.25 cm : (792,028+7,9)*0,600</t>
  </si>
  <si>
    <t>část v místě nového chodníku - beton tl.25 cm : 9,4*0,600</t>
  </si>
  <si>
    <t xml:space="preserve">vrstvy pod betonovou dlažbou 30/30 : </t>
  </si>
  <si>
    <t>drcené kamenivo tl.5 cm : (2,42+0,54+5,4)*0,110</t>
  </si>
  <si>
    <t>štěrkodrť tl.20 cm : (2,42+0,54+5,4)*0,44</t>
  </si>
  <si>
    <t>žulové kostky (celkem 4,94 m2,ale do sutě jen 1,31 m2) : 1,31*0,200</t>
  </si>
  <si>
    <t>drcené kamenivo tl.5 cm : 4,94*0,110</t>
  </si>
  <si>
    <t>štěrkodrť tl.20 cm : 4,94*0,44</t>
  </si>
  <si>
    <t xml:space="preserve">vrstvy pod dl.20/10 nebo zámková : </t>
  </si>
  <si>
    <t>drcené kamenivo tl.5 cm : (9,97+145,42+7,86)*0,110</t>
  </si>
  <si>
    <t>štěrkodrť tl.20 cm : (9,97+145,42+7,86)*0,44</t>
  </si>
  <si>
    <t>silniční panely s dobetonováním : 5,75*0,36</t>
  </si>
  <si>
    <t>těžené kamenivo tl.5 cm : 5,57*0,11</t>
  </si>
  <si>
    <t>štěrkopísek tl.25 cm : 5,75*0,55</t>
  </si>
  <si>
    <t>beton tl.12 cm : 0,99*0,288</t>
  </si>
  <si>
    <t>drcené kamenivo tl.19 cm : 0,99*0,418</t>
  </si>
  <si>
    <t>dva betonové pruhy šířky 90 cm - beton tl.12 cm : (0,9*3,25+0,9*4)*0,288</t>
  </si>
  <si>
    <t>dva betonové pruhy šířky 90 cm - drcené kamenivo tl.19 cm : (0,9*3,25+0,9*4)*0,418</t>
  </si>
  <si>
    <t>979082219R00</t>
  </si>
  <si>
    <t>Příplatek za dopravu suti po suchu za další 1 km</t>
  </si>
  <si>
    <t xml:space="preserve">skládka do 15 km (asfalt a kamenivo obal.asf. 30 km, recyklace 5 km) : </t>
  </si>
  <si>
    <t>litý asfalt tl.5 cm : 792,028*0,11*29</t>
  </si>
  <si>
    <t>ACO tl.5 cm : 7,9*0,11*29</t>
  </si>
  <si>
    <t>kamenivo obalené asfaltem tl.7 cm : 7,9*0,264*29</t>
  </si>
  <si>
    <t>beton tl.25 cm : (792,028+7,9)*0,600*4</t>
  </si>
  <si>
    <t>část v místě nového chodníku - beton tl.25 cm : 9,4*0,600*4</t>
  </si>
  <si>
    <t>drcené kamenivo tl.5 cm : (2,42+0,54+5,4)*0,110*14</t>
  </si>
  <si>
    <t>štěrkodrť tl.20 cm : (2,42+0,54+5,4)*0,44*14</t>
  </si>
  <si>
    <t>žulové kostky (celkem 4,94 m2,ale do sutě jen 1,31 m2) : 1,31*0,200*14</t>
  </si>
  <si>
    <t>drcené kamenivo tl.5 cm : 4,94*0,110*14</t>
  </si>
  <si>
    <t>štěrkodrť tl.20 cm : 4,94*0,44*14</t>
  </si>
  <si>
    <t>drcené kamenivo tl.5 cm : (9,97+145,42+7,86)*0,110*14</t>
  </si>
  <si>
    <t>štěrkodrť tl.20 cm : (9,97+145,42+7,86)*0,44*14</t>
  </si>
  <si>
    <t>silniční panely s dobetonováním : 5,75*0,36*4</t>
  </si>
  <si>
    <t>těžené kamenivo tl.5 cm : 5,57*0,11*14</t>
  </si>
  <si>
    <t>štěrkopísek tl.25 cm : 5,75*0,55*14</t>
  </si>
  <si>
    <t>beton tl.12 cm : 0,99*0,288*4</t>
  </si>
  <si>
    <t>drcené kamenivo tl.19 cm : 0,99*0,418*14</t>
  </si>
  <si>
    <t>dva betonové pruhy šířky 90 cm - beton tl.12 cm : (0,9*3,25+0,9*4)*0,288*4</t>
  </si>
  <si>
    <t>dva betonové pruhy šířky 90 cm - drcené kamenivo tl.19 cm : (0,9*3,25+0,9*4)*0,418*14</t>
  </si>
  <si>
    <t>979084216R00</t>
  </si>
  <si>
    <t>Vodorovná doprava vybour. hmot po suchu do 5 km</t>
  </si>
  <si>
    <t>betonová dl.30/30 : (8,36-5,4)*0,138</t>
  </si>
  <si>
    <t>betonová dlažba 20/10a zámková tl.6 cm : (9,97-1,1+145,42)*0,225</t>
  </si>
  <si>
    <t>obrubníky chodníkové : 41,25*0,220</t>
  </si>
  <si>
    <t>obrubníky silniční : 64,5*0,270</t>
  </si>
  <si>
    <t>obrubníky zahradní : 520,40*0,125</t>
  </si>
  <si>
    <t>979087212R00</t>
  </si>
  <si>
    <t xml:space="preserve">Nakládání suti na dopravní prostředky </t>
  </si>
  <si>
    <t>979087213R00</t>
  </si>
  <si>
    <t>Nakládání vybour.hmot na dop.prostředky</t>
  </si>
  <si>
    <t>betonová dlažba 20/10a zámková tl.6 cm : (18,85-3,6-1,1+145,42)*0,225</t>
  </si>
  <si>
    <t>979990001R00</t>
  </si>
  <si>
    <t>Poplatek za skládku stavební suti</t>
  </si>
  <si>
    <t>979990103R00</t>
  </si>
  <si>
    <t>Poplatek za skládku suti - beton do 30x30 cm</t>
  </si>
  <si>
    <t>979990104R00</t>
  </si>
  <si>
    <t>Poplatek za skládku suti - beton nad 30x30 cm</t>
  </si>
  <si>
    <t>979990112R00</t>
  </si>
  <si>
    <t>Poplatek za skládku suti-obal.kam.-asfalt do 30x30</t>
  </si>
  <si>
    <t>SUM</t>
  </si>
  <si>
    <t>Poznámky uchazeče k zadání</t>
  </si>
  <si>
    <t>POPUZIV</t>
  </si>
  <si>
    <t>END</t>
  </si>
  <si>
    <t>Soupis  prací</t>
  </si>
  <si>
    <t>Soupis  prací  a  výkaz  výměr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</si>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</sst>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49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shrinkToFit="1"/>
    </xf>
    <xf numFmtId="164" fontId="12" fillId="0" borderId="0" xfId="0" applyNumberFormat="1" applyFont="1" applyFill="1" applyBorder="1" applyAlignment="1" applyProtection="1">
      <alignment vertical="top" shrinkToFit="1"/>
      <protection locked="0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164" fontId="12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53" hidden="1" customWidth="1"/>
    <col min="2" max="2" width="9.140625" style="53" customWidth="1"/>
    <col min="3" max="3" width="7.42578125" style="53" customWidth="1"/>
    <col min="4" max="4" width="13.42578125" style="53" customWidth="1"/>
    <col min="5" max="5" width="12.140625" style="53" customWidth="1"/>
    <col min="6" max="6" width="11.42578125" style="53" customWidth="1"/>
    <col min="7" max="7" width="12.7109375" style="250" customWidth="1"/>
    <col min="8" max="8" width="12.7109375" style="53" customWidth="1"/>
    <col min="9" max="9" width="13" style="250" customWidth="1"/>
    <col min="10" max="10" width="6.7109375" style="250" customWidth="1"/>
    <col min="11" max="11" width="4.28515625" style="53" customWidth="1"/>
    <col min="12" max="15" width="10.7109375" style="53" customWidth="1"/>
    <col min="16" max="16384" width="9" style="53"/>
  </cols>
  <sheetData>
    <row r="1" spans="1:15" ht="33.75" customHeight="1" x14ac:dyDescent="0.2">
      <c r="A1" s="183" t="s">
        <v>31</v>
      </c>
      <c r="B1" s="184" t="s">
        <v>553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187"/>
      <c r="B2" s="90" t="s">
        <v>19</v>
      </c>
      <c r="C2" s="188"/>
      <c r="D2" s="91" t="s">
        <v>41</v>
      </c>
      <c r="E2" s="92" t="s">
        <v>42</v>
      </c>
      <c r="F2" s="189"/>
      <c r="G2" s="189"/>
      <c r="H2" s="189"/>
      <c r="I2" s="189"/>
      <c r="J2" s="190"/>
      <c r="O2" s="191"/>
    </row>
    <row r="3" spans="1:15" ht="27" customHeight="1" x14ac:dyDescent="0.2">
      <c r="A3" s="187"/>
      <c r="B3" s="93" t="s">
        <v>38</v>
      </c>
      <c r="C3" s="188"/>
      <c r="D3" s="94" t="s">
        <v>36</v>
      </c>
      <c r="E3" s="95" t="s">
        <v>37</v>
      </c>
      <c r="F3" s="192"/>
      <c r="G3" s="192"/>
      <c r="H3" s="192"/>
      <c r="I3" s="192"/>
      <c r="J3" s="193"/>
    </row>
    <row r="4" spans="1:15" ht="23.25" customHeight="1" x14ac:dyDescent="0.2">
      <c r="A4" s="194">
        <v>1214</v>
      </c>
      <c r="B4" s="96" t="s">
        <v>39</v>
      </c>
      <c r="C4" s="97"/>
      <c r="D4" s="98" t="s">
        <v>555</v>
      </c>
      <c r="E4" s="99" t="s">
        <v>35</v>
      </c>
      <c r="F4" s="100"/>
      <c r="G4" s="100"/>
      <c r="H4" s="100"/>
      <c r="I4" s="100"/>
      <c r="J4" s="101"/>
    </row>
    <row r="5" spans="1:15" ht="24" customHeight="1" x14ac:dyDescent="0.2">
      <c r="A5" s="187"/>
      <c r="B5" s="93" t="s">
        <v>18</v>
      </c>
      <c r="C5" s="188"/>
      <c r="D5" s="6"/>
      <c r="E5" s="102"/>
      <c r="F5" s="102"/>
      <c r="G5" s="102"/>
      <c r="H5" s="103" t="s">
        <v>33</v>
      </c>
      <c r="I5" s="6"/>
      <c r="J5" s="195"/>
    </row>
    <row r="6" spans="1:15" ht="15.75" customHeight="1" x14ac:dyDescent="0.2">
      <c r="A6" s="187"/>
      <c r="B6" s="104"/>
      <c r="C6" s="102"/>
      <c r="D6" s="6"/>
      <c r="E6" s="102"/>
      <c r="F6" s="102"/>
      <c r="G6" s="102"/>
      <c r="H6" s="103" t="s">
        <v>29</v>
      </c>
      <c r="I6" s="6"/>
      <c r="J6" s="195"/>
    </row>
    <row r="7" spans="1:15" ht="15.75" customHeight="1" x14ac:dyDescent="0.2">
      <c r="A7" s="187"/>
      <c r="B7" s="105"/>
      <c r="C7" s="106"/>
      <c r="D7" s="7"/>
      <c r="E7" s="107"/>
      <c r="F7" s="107"/>
      <c r="G7" s="107"/>
      <c r="H7" s="108"/>
      <c r="I7" s="107"/>
      <c r="J7" s="196"/>
    </row>
    <row r="8" spans="1:15" ht="24" hidden="1" customHeight="1" x14ac:dyDescent="0.2">
      <c r="A8" s="187"/>
      <c r="B8" s="93" t="s">
        <v>16</v>
      </c>
      <c r="C8" s="188"/>
      <c r="D8" s="6"/>
      <c r="E8" s="188"/>
      <c r="F8" s="188"/>
      <c r="G8" s="197"/>
      <c r="H8" s="103" t="s">
        <v>33</v>
      </c>
      <c r="I8" s="6"/>
      <c r="J8" s="195"/>
    </row>
    <row r="9" spans="1:15" ht="15.75" hidden="1" customHeight="1" x14ac:dyDescent="0.2">
      <c r="A9" s="187"/>
      <c r="B9" s="187"/>
      <c r="C9" s="188"/>
      <c r="D9" s="6"/>
      <c r="E9" s="188"/>
      <c r="F9" s="188"/>
      <c r="G9" s="197"/>
      <c r="H9" s="103" t="s">
        <v>29</v>
      </c>
      <c r="I9" s="6"/>
      <c r="J9" s="195"/>
    </row>
    <row r="10" spans="1:15" ht="15.75" hidden="1" customHeight="1" x14ac:dyDescent="0.2">
      <c r="A10" s="187"/>
      <c r="B10" s="198"/>
      <c r="C10" s="106"/>
      <c r="D10" s="7"/>
      <c r="E10" s="108"/>
      <c r="F10" s="108"/>
      <c r="G10" s="199"/>
      <c r="H10" s="199"/>
      <c r="I10" s="200"/>
      <c r="J10" s="196"/>
    </row>
    <row r="11" spans="1:15" ht="24" customHeight="1" x14ac:dyDescent="0.2">
      <c r="A11" s="187"/>
      <c r="B11" s="93" t="s">
        <v>15</v>
      </c>
      <c r="C11" s="188"/>
      <c r="D11" s="109"/>
      <c r="E11" s="109"/>
      <c r="F11" s="109"/>
      <c r="G11" s="109"/>
      <c r="H11" s="103" t="s">
        <v>33</v>
      </c>
      <c r="I11" s="110"/>
      <c r="J11" s="195"/>
    </row>
    <row r="12" spans="1:15" ht="15.75" customHeight="1" x14ac:dyDescent="0.2">
      <c r="A12" s="187"/>
      <c r="B12" s="104"/>
      <c r="C12" s="102"/>
      <c r="D12" s="111"/>
      <c r="E12" s="111"/>
      <c r="F12" s="111"/>
      <c r="G12" s="111"/>
      <c r="H12" s="103" t="s">
        <v>29</v>
      </c>
      <c r="I12" s="110"/>
      <c r="J12" s="195"/>
    </row>
    <row r="13" spans="1:15" ht="15.75" customHeight="1" x14ac:dyDescent="0.2">
      <c r="A13" s="187"/>
      <c r="B13" s="105"/>
      <c r="C13" s="106"/>
      <c r="D13" s="112"/>
      <c r="E13" s="113"/>
      <c r="F13" s="201"/>
      <c r="G13" s="201"/>
      <c r="H13" s="114"/>
      <c r="I13" s="107"/>
      <c r="J13" s="196"/>
    </row>
    <row r="14" spans="1:15" ht="24" hidden="1" customHeight="1" x14ac:dyDescent="0.2">
      <c r="A14" s="187"/>
      <c r="B14" s="115" t="s">
        <v>17</v>
      </c>
      <c r="C14" s="202"/>
      <c r="D14" s="8" t="s">
        <v>40</v>
      </c>
      <c r="E14" s="116"/>
      <c r="F14" s="116"/>
      <c r="G14" s="116"/>
      <c r="H14" s="117"/>
      <c r="I14" s="116"/>
      <c r="J14" s="203"/>
    </row>
    <row r="15" spans="1:15" ht="32.25" customHeight="1" x14ac:dyDescent="0.2">
      <c r="A15" s="187"/>
      <c r="B15" s="198" t="s">
        <v>27</v>
      </c>
      <c r="C15" s="204"/>
      <c r="D15" s="199"/>
      <c r="E15" s="118"/>
      <c r="F15" s="118"/>
      <c r="G15" s="119"/>
      <c r="H15" s="119"/>
      <c r="I15" s="119" t="s">
        <v>24</v>
      </c>
      <c r="J15" s="120"/>
    </row>
    <row r="16" spans="1:15" ht="23.25" customHeight="1" x14ac:dyDescent="0.2">
      <c r="A16" s="205" t="s">
        <v>21</v>
      </c>
      <c r="B16" s="206" t="s">
        <v>21</v>
      </c>
      <c r="C16" s="207"/>
      <c r="D16" s="208"/>
      <c r="E16" s="121"/>
      <c r="F16" s="122"/>
      <c r="G16" s="121"/>
      <c r="H16" s="122"/>
      <c r="I16" s="121">
        <f>SUMIF(F49:F58,A16,I49:I58)+SUMIF(F49:F58,"PSU",I49:I58)</f>
        <v>0</v>
      </c>
      <c r="J16" s="123"/>
    </row>
    <row r="17" spans="1:10" ht="23.25" customHeight="1" x14ac:dyDescent="0.2">
      <c r="A17" s="205" t="s">
        <v>22</v>
      </c>
      <c r="B17" s="206" t="s">
        <v>22</v>
      </c>
      <c r="C17" s="207"/>
      <c r="D17" s="208"/>
      <c r="E17" s="121"/>
      <c r="F17" s="122"/>
      <c r="G17" s="121"/>
      <c r="H17" s="122"/>
      <c r="I17" s="121">
        <f>SUMIF(F49:F58,A17,I49:I58)</f>
        <v>0</v>
      </c>
      <c r="J17" s="123"/>
    </row>
    <row r="18" spans="1:10" ht="23.25" customHeight="1" x14ac:dyDescent="0.2">
      <c r="A18" s="205" t="s">
        <v>23</v>
      </c>
      <c r="B18" s="206" t="s">
        <v>23</v>
      </c>
      <c r="C18" s="207"/>
      <c r="D18" s="208"/>
      <c r="E18" s="121"/>
      <c r="F18" s="122"/>
      <c r="G18" s="121"/>
      <c r="H18" s="122"/>
      <c r="I18" s="121">
        <f>SUMIF(F49:F58,A18,I49:I58)</f>
        <v>0</v>
      </c>
      <c r="J18" s="123"/>
    </row>
    <row r="19" spans="1:10" ht="23.25" customHeight="1" x14ac:dyDescent="0.2">
      <c r="A19" s="205" t="s">
        <v>69</v>
      </c>
      <c r="B19" s="206"/>
      <c r="C19" s="207"/>
      <c r="D19" s="208"/>
      <c r="E19" s="121"/>
      <c r="F19" s="122"/>
      <c r="G19" s="121"/>
      <c r="H19" s="122"/>
      <c r="I19" s="121">
        <f>SUMIF(F49:F58,A19,I49:I58)</f>
        <v>0</v>
      </c>
      <c r="J19" s="123"/>
    </row>
    <row r="20" spans="1:10" ht="23.25" customHeight="1" x14ac:dyDescent="0.2">
      <c r="A20" s="205" t="s">
        <v>70</v>
      </c>
      <c r="B20" s="206"/>
      <c r="C20" s="207"/>
      <c r="D20" s="208"/>
      <c r="E20" s="121"/>
      <c r="F20" s="122"/>
      <c r="G20" s="121"/>
      <c r="H20" s="122"/>
      <c r="I20" s="121">
        <f>SUMIF(F49:F58,A20,I49:I58)</f>
        <v>0</v>
      </c>
      <c r="J20" s="123"/>
    </row>
    <row r="21" spans="1:10" ht="23.25" customHeight="1" x14ac:dyDescent="0.2">
      <c r="A21" s="187"/>
      <c r="B21" s="124" t="s">
        <v>24</v>
      </c>
      <c r="C21" s="125"/>
      <c r="D21" s="126"/>
      <c r="E21" s="127"/>
      <c r="F21" s="128"/>
      <c r="G21" s="127"/>
      <c r="H21" s="128"/>
      <c r="I21" s="127">
        <f>SUM(I16:J20)</f>
        <v>0</v>
      </c>
      <c r="J21" s="129"/>
    </row>
    <row r="22" spans="1:10" ht="33" customHeight="1" x14ac:dyDescent="0.2">
      <c r="A22" s="187"/>
      <c r="B22" s="209" t="s">
        <v>28</v>
      </c>
      <c r="C22" s="207"/>
      <c r="D22" s="208"/>
      <c r="E22" s="130"/>
      <c r="F22" s="210"/>
      <c r="G22" s="131"/>
      <c r="H22" s="131"/>
      <c r="I22" s="131"/>
      <c r="J22" s="132"/>
    </row>
    <row r="23" spans="1:10" ht="23.25" customHeight="1" x14ac:dyDescent="0.2">
      <c r="A23" s="187"/>
      <c r="B23" s="206" t="s">
        <v>8</v>
      </c>
      <c r="C23" s="207"/>
      <c r="D23" s="208"/>
      <c r="E23" s="133">
        <v>15</v>
      </c>
      <c r="F23" s="210" t="s">
        <v>0</v>
      </c>
      <c r="G23" s="134">
        <f>ZakladDPHSniVypocet</f>
        <v>0</v>
      </c>
      <c r="H23" s="135"/>
      <c r="I23" s="135"/>
      <c r="J23" s="132" t="str">
        <f t="shared" ref="J23:J28" si="0">Mena</f>
        <v>CZK</v>
      </c>
    </row>
    <row r="24" spans="1:10" ht="23.25" hidden="1" customHeight="1" x14ac:dyDescent="0.2">
      <c r="A24" s="187"/>
      <c r="B24" s="206" t="s">
        <v>9</v>
      </c>
      <c r="C24" s="207"/>
      <c r="D24" s="208"/>
      <c r="E24" s="133">
        <f>SazbaDPH1</f>
        <v>15</v>
      </c>
      <c r="F24" s="210" t="s">
        <v>0</v>
      </c>
      <c r="G24" s="136">
        <f>I23*E23/100</f>
        <v>0</v>
      </c>
      <c r="H24" s="137"/>
      <c r="I24" s="137"/>
      <c r="J24" s="132" t="str">
        <f t="shared" si="0"/>
        <v>CZK</v>
      </c>
    </row>
    <row r="25" spans="1:10" ht="23.25" customHeight="1" x14ac:dyDescent="0.2">
      <c r="A25" s="187"/>
      <c r="B25" s="206" t="s">
        <v>10</v>
      </c>
      <c r="C25" s="207"/>
      <c r="D25" s="208"/>
      <c r="E25" s="133">
        <v>21</v>
      </c>
      <c r="F25" s="210" t="s">
        <v>0</v>
      </c>
      <c r="G25" s="134">
        <f>ZakladDPHZaklVypocet</f>
        <v>0</v>
      </c>
      <c r="H25" s="135"/>
      <c r="I25" s="135"/>
      <c r="J25" s="132" t="str">
        <f t="shared" si="0"/>
        <v>CZK</v>
      </c>
    </row>
    <row r="26" spans="1:10" ht="23.25" hidden="1" customHeight="1" x14ac:dyDescent="0.2">
      <c r="A26" s="187"/>
      <c r="B26" s="96" t="s">
        <v>11</v>
      </c>
      <c r="C26" s="211"/>
      <c r="D26" s="97"/>
      <c r="E26" s="138">
        <f>SazbaDPH2</f>
        <v>21</v>
      </c>
      <c r="F26" s="212" t="s">
        <v>0</v>
      </c>
      <c r="G26" s="139">
        <f>I25*E25/100</f>
        <v>0</v>
      </c>
      <c r="H26" s="140"/>
      <c r="I26" s="140"/>
      <c r="J26" s="141" t="str">
        <f t="shared" si="0"/>
        <v>CZK</v>
      </c>
    </row>
    <row r="27" spans="1:10" ht="23.25" customHeight="1" thickBot="1" x14ac:dyDescent="0.25">
      <c r="A27" s="187">
        <f>ZakladDPHSni+ZakladDPHZakl</f>
        <v>0</v>
      </c>
      <c r="B27" s="93" t="s">
        <v>2</v>
      </c>
      <c r="C27" s="213"/>
      <c r="D27" s="214"/>
      <c r="E27" s="213"/>
      <c r="F27" s="215"/>
      <c r="G27" s="142">
        <f>CenaCelkemBezDPH-(ZakladDPHSni+ZakladDPHZakl)</f>
        <v>0</v>
      </c>
      <c r="H27" s="142"/>
      <c r="I27" s="142"/>
      <c r="J27" s="143" t="str">
        <f t="shared" si="0"/>
        <v>CZK</v>
      </c>
    </row>
    <row r="28" spans="1:10" ht="27.75" customHeight="1" thickBot="1" x14ac:dyDescent="0.25">
      <c r="A28" s="187">
        <f>(A27-INT(A27))*100</f>
        <v>0</v>
      </c>
      <c r="B28" s="216" t="s">
        <v>20</v>
      </c>
      <c r="C28" s="217"/>
      <c r="D28" s="217"/>
      <c r="E28" s="218"/>
      <c r="F28" s="219"/>
      <c r="G28" s="144">
        <f>IF(A28&gt;50, ROUNDUP(A27, 0), ROUNDDOWN(A27, 0))</f>
        <v>0</v>
      </c>
      <c r="H28" s="144"/>
      <c r="I28" s="144"/>
      <c r="J28" s="220" t="str">
        <f t="shared" si="0"/>
        <v>CZK</v>
      </c>
    </row>
    <row r="29" spans="1:10" ht="27.75" hidden="1" customHeight="1" thickBot="1" x14ac:dyDescent="0.25">
      <c r="A29" s="187"/>
      <c r="B29" s="216" t="s">
        <v>30</v>
      </c>
      <c r="C29" s="221"/>
      <c r="D29" s="221"/>
      <c r="E29" s="221"/>
      <c r="F29" s="221"/>
      <c r="G29" s="145">
        <f>ZakladDPHSni+DPHSni+ZakladDPHZakl+DPHZakl+Zaokrouhleni</f>
        <v>0</v>
      </c>
      <c r="H29" s="145"/>
      <c r="I29" s="145"/>
      <c r="J29" s="146" t="s">
        <v>45</v>
      </c>
    </row>
    <row r="30" spans="1:10" ht="12.75" customHeight="1" x14ac:dyDescent="0.2">
      <c r="A30" s="187"/>
      <c r="B30" s="187"/>
      <c r="C30" s="188"/>
      <c r="D30" s="188"/>
      <c r="E30" s="188"/>
      <c r="F30" s="188"/>
      <c r="G30" s="197"/>
      <c r="H30" s="188"/>
      <c r="I30" s="197"/>
      <c r="J30" s="222"/>
    </row>
    <row r="31" spans="1:10" ht="30" customHeight="1" x14ac:dyDescent="0.2">
      <c r="A31" s="187"/>
      <c r="B31" s="187"/>
      <c r="C31" s="188"/>
      <c r="D31" s="188"/>
      <c r="E31" s="188"/>
      <c r="F31" s="188"/>
      <c r="G31" s="197"/>
      <c r="H31" s="188"/>
      <c r="I31" s="197"/>
      <c r="J31" s="222"/>
    </row>
    <row r="32" spans="1:10" ht="18.75" customHeight="1" x14ac:dyDescent="0.2">
      <c r="A32" s="187"/>
      <c r="B32" s="223"/>
      <c r="C32" s="224"/>
      <c r="D32" s="254"/>
      <c r="E32" s="254"/>
      <c r="F32" s="224"/>
      <c r="G32" s="254"/>
      <c r="H32" s="255"/>
      <c r="I32" s="254"/>
      <c r="J32" s="222"/>
    </row>
    <row r="33" spans="1:10" ht="47.25" customHeight="1" x14ac:dyDescent="0.2">
      <c r="A33" s="187"/>
      <c r="B33" s="187"/>
      <c r="C33" s="188"/>
      <c r="D33" s="188"/>
      <c r="E33" s="188"/>
      <c r="F33" s="188"/>
      <c r="G33" s="197"/>
      <c r="H33" s="188"/>
      <c r="I33" s="197"/>
      <c r="J33" s="222"/>
    </row>
    <row r="34" spans="1:10" s="150" customFormat="1" ht="18.75" customHeight="1" x14ac:dyDescent="0.2">
      <c r="A34" s="147"/>
      <c r="B34" s="147"/>
      <c r="C34" s="148"/>
      <c r="D34" s="256"/>
      <c r="E34" s="257"/>
      <c r="F34" s="148"/>
      <c r="G34" s="256"/>
      <c r="H34" s="257"/>
      <c r="I34" s="257"/>
      <c r="J34" s="149"/>
    </row>
    <row r="35" spans="1:10" ht="12.75" customHeight="1" x14ac:dyDescent="0.2">
      <c r="A35" s="187"/>
      <c r="B35" s="187"/>
      <c r="C35" s="188"/>
      <c r="D35" s="258"/>
      <c r="E35" s="258"/>
      <c r="F35" s="188"/>
      <c r="G35" s="197"/>
      <c r="H35" s="225"/>
      <c r="I35" s="197"/>
      <c r="J35" s="222"/>
    </row>
    <row r="36" spans="1:10" ht="13.5" customHeight="1" thickBot="1" x14ac:dyDescent="0.25">
      <c r="A36" s="226"/>
      <c r="B36" s="226"/>
      <c r="C36" s="227"/>
      <c r="D36" s="227"/>
      <c r="E36" s="227"/>
      <c r="F36" s="227"/>
      <c r="G36" s="228"/>
      <c r="H36" s="227"/>
      <c r="I36" s="228"/>
      <c r="J36" s="229"/>
    </row>
    <row r="37" spans="1:10" ht="27" hidden="1" customHeight="1" x14ac:dyDescent="0.2">
      <c r="B37" s="230" t="s">
        <v>12</v>
      </c>
      <c r="C37" s="231"/>
      <c r="D37" s="231"/>
      <c r="E37" s="231"/>
      <c r="F37" s="232"/>
      <c r="G37" s="232"/>
      <c r="H37" s="232"/>
      <c r="I37" s="232"/>
      <c r="J37" s="231"/>
    </row>
    <row r="38" spans="1:10" ht="25.5" hidden="1" customHeight="1" x14ac:dyDescent="0.2">
      <c r="A38" s="233" t="s">
        <v>32</v>
      </c>
      <c r="B38" s="151" t="s">
        <v>13</v>
      </c>
      <c r="C38" s="152" t="s">
        <v>3</v>
      </c>
      <c r="D38" s="153"/>
      <c r="E38" s="153"/>
      <c r="F38" s="154" t="str">
        <f>B23</f>
        <v>Základ pro sníženou DPH</v>
      </c>
      <c r="G38" s="154" t="str">
        <f>B25</f>
        <v>Základ pro základní DPH</v>
      </c>
      <c r="H38" s="155" t="s">
        <v>14</v>
      </c>
      <c r="I38" s="156" t="s">
        <v>1</v>
      </c>
      <c r="J38" s="157" t="s">
        <v>0</v>
      </c>
    </row>
    <row r="39" spans="1:10" ht="25.5" hidden="1" customHeight="1" x14ac:dyDescent="0.2">
      <c r="A39" s="233">
        <v>1</v>
      </c>
      <c r="B39" s="234" t="s">
        <v>43</v>
      </c>
      <c r="C39" s="235"/>
      <c r="D39" s="236"/>
      <c r="E39" s="236"/>
      <c r="F39" s="237">
        <f>'SO.101 04 Pol'!AE650</f>
        <v>0</v>
      </c>
      <c r="G39" s="238">
        <f>'SO.101 04 Pol'!AF650</f>
        <v>0</v>
      </c>
      <c r="H39" s="239"/>
      <c r="I39" s="240">
        <f>F39+G39+H39</f>
        <v>0</v>
      </c>
      <c r="J39" s="241" t="str">
        <f>IF(CenaCelkemVypocet=0,"",I39/CenaCelkemVypocet*100)</f>
        <v/>
      </c>
    </row>
    <row r="40" spans="1:10" ht="25.5" hidden="1" customHeight="1" x14ac:dyDescent="0.2">
      <c r="A40" s="233">
        <v>2</v>
      </c>
      <c r="B40" s="158" t="s">
        <v>36</v>
      </c>
      <c r="C40" s="159" t="s">
        <v>37</v>
      </c>
      <c r="D40" s="160"/>
      <c r="E40" s="160"/>
      <c r="F40" s="161">
        <f>'SO.101 04 Pol'!AE650</f>
        <v>0</v>
      </c>
      <c r="G40" s="162">
        <f>'SO.101 04 Pol'!AF650</f>
        <v>0</v>
      </c>
      <c r="H40" s="162"/>
      <c r="I40" s="163">
        <f>F40+G40+H40</f>
        <v>0</v>
      </c>
      <c r="J40" s="164" t="str">
        <f>IF(CenaCelkemVypocet=0,"",I40/CenaCelkemVypocet*100)</f>
        <v/>
      </c>
    </row>
    <row r="41" spans="1:10" ht="25.5" hidden="1" customHeight="1" x14ac:dyDescent="0.2">
      <c r="A41" s="233">
        <v>3</v>
      </c>
      <c r="B41" s="242" t="s">
        <v>34</v>
      </c>
      <c r="C41" s="235" t="s">
        <v>35</v>
      </c>
      <c r="D41" s="236"/>
      <c r="E41" s="236"/>
      <c r="F41" s="243">
        <f>'SO.101 04 Pol'!AE650</f>
        <v>0</v>
      </c>
      <c r="G41" s="239">
        <f>'SO.101 04 Pol'!AF650</f>
        <v>0</v>
      </c>
      <c r="H41" s="239"/>
      <c r="I41" s="240">
        <f>F41+G41+H41</f>
        <v>0</v>
      </c>
      <c r="J41" s="241" t="str">
        <f>IF(CenaCelkemVypocet=0,"",I41/CenaCelkemVypocet*100)</f>
        <v/>
      </c>
    </row>
    <row r="42" spans="1:10" ht="25.5" hidden="1" customHeight="1" x14ac:dyDescent="0.2">
      <c r="A42" s="233"/>
      <c r="B42" s="244" t="s">
        <v>44</v>
      </c>
      <c r="C42" s="245"/>
      <c r="D42" s="245"/>
      <c r="E42" s="245"/>
      <c r="F42" s="246">
        <f>SUMIF(A39:A41,"=1",F39:F41)</f>
        <v>0</v>
      </c>
      <c r="G42" s="247">
        <f>SUMIF(A39:A41,"=1",G39:G41)</f>
        <v>0</v>
      </c>
      <c r="H42" s="247">
        <f>SUMIF(A39:A41,"=1",H39:H41)</f>
        <v>0</v>
      </c>
      <c r="I42" s="248">
        <f>SUMIF(A39:A41,"=1",I39:I41)</f>
        <v>0</v>
      </c>
      <c r="J42" s="249">
        <f>SUMIF(A39:A41,"=1",J39:J41)</f>
        <v>0</v>
      </c>
    </row>
    <row r="46" spans="1:10" ht="15.75" x14ac:dyDescent="0.25">
      <c r="B46" s="165" t="s">
        <v>46</v>
      </c>
    </row>
    <row r="48" spans="1:10" ht="25.5" customHeight="1" x14ac:dyDescent="0.2">
      <c r="A48" s="166"/>
      <c r="B48" s="167" t="s">
        <v>13</v>
      </c>
      <c r="C48" s="167" t="s">
        <v>3</v>
      </c>
      <c r="D48" s="168"/>
      <c r="E48" s="168"/>
      <c r="F48" s="169" t="s">
        <v>47</v>
      </c>
      <c r="G48" s="169"/>
      <c r="H48" s="169"/>
      <c r="I48" s="169" t="s">
        <v>24</v>
      </c>
      <c r="J48" s="169" t="s">
        <v>0</v>
      </c>
    </row>
    <row r="49" spans="1:10" ht="25.5" customHeight="1" x14ac:dyDescent="0.2">
      <c r="A49" s="170"/>
      <c r="B49" s="171" t="s">
        <v>48</v>
      </c>
      <c r="C49" s="172" t="s">
        <v>49</v>
      </c>
      <c r="D49" s="173"/>
      <c r="E49" s="173"/>
      <c r="F49" s="174" t="s">
        <v>21</v>
      </c>
      <c r="G49" s="175"/>
      <c r="H49" s="175"/>
      <c r="I49" s="175">
        <f>'SO.101 04 Pol'!G8</f>
        <v>0</v>
      </c>
      <c r="J49" s="176" t="str">
        <f>IF(I59=0,"",I49/I59*100)</f>
        <v/>
      </c>
    </row>
    <row r="50" spans="1:10" ht="25.5" customHeight="1" x14ac:dyDescent="0.2">
      <c r="A50" s="170"/>
      <c r="B50" s="171" t="s">
        <v>50</v>
      </c>
      <c r="C50" s="172" t="s">
        <v>51</v>
      </c>
      <c r="D50" s="173"/>
      <c r="E50" s="173"/>
      <c r="F50" s="174" t="s">
        <v>21</v>
      </c>
      <c r="G50" s="175"/>
      <c r="H50" s="175"/>
      <c r="I50" s="175">
        <f>'SO.101 04 Pol'!G114</f>
        <v>0</v>
      </c>
      <c r="J50" s="176" t="str">
        <f>IF(I59=0,"",I50/I59*100)</f>
        <v/>
      </c>
    </row>
    <row r="51" spans="1:10" ht="25.5" customHeight="1" x14ac:dyDescent="0.2">
      <c r="A51" s="170"/>
      <c r="B51" s="171" t="s">
        <v>52</v>
      </c>
      <c r="C51" s="172" t="s">
        <v>53</v>
      </c>
      <c r="D51" s="173"/>
      <c r="E51" s="173"/>
      <c r="F51" s="174" t="s">
        <v>21</v>
      </c>
      <c r="G51" s="175"/>
      <c r="H51" s="175"/>
      <c r="I51" s="175">
        <f>'SO.101 04 Pol'!G243</f>
        <v>0</v>
      </c>
      <c r="J51" s="176" t="str">
        <f>IF(I59=0,"",I51/I59*100)</f>
        <v/>
      </c>
    </row>
    <row r="52" spans="1:10" ht="25.5" customHeight="1" x14ac:dyDescent="0.2">
      <c r="A52" s="170"/>
      <c r="B52" s="171" t="s">
        <v>54</v>
      </c>
      <c r="C52" s="172" t="s">
        <v>55</v>
      </c>
      <c r="D52" s="173"/>
      <c r="E52" s="173"/>
      <c r="F52" s="174" t="s">
        <v>21</v>
      </c>
      <c r="G52" s="175"/>
      <c r="H52" s="175"/>
      <c r="I52" s="175">
        <f>'SO.101 04 Pol'!G330</f>
        <v>0</v>
      </c>
      <c r="J52" s="176" t="str">
        <f>IF(I59=0,"",I52/I59*100)</f>
        <v/>
      </c>
    </row>
    <row r="53" spans="1:10" ht="25.5" customHeight="1" x14ac:dyDescent="0.2">
      <c r="A53" s="170"/>
      <c r="B53" s="171" t="s">
        <v>56</v>
      </c>
      <c r="C53" s="172" t="s">
        <v>57</v>
      </c>
      <c r="D53" s="173"/>
      <c r="E53" s="173"/>
      <c r="F53" s="174" t="s">
        <v>21</v>
      </c>
      <c r="G53" s="175"/>
      <c r="H53" s="175"/>
      <c r="I53" s="175">
        <f>'SO.101 04 Pol'!G363</f>
        <v>0</v>
      </c>
      <c r="J53" s="176" t="str">
        <f>IF(I59=0,"",I53/I59*100)</f>
        <v/>
      </c>
    </row>
    <row r="54" spans="1:10" ht="25.5" customHeight="1" x14ac:dyDescent="0.2">
      <c r="A54" s="170"/>
      <c r="B54" s="171" t="s">
        <v>58</v>
      </c>
      <c r="C54" s="172" t="s">
        <v>59</v>
      </c>
      <c r="D54" s="173"/>
      <c r="E54" s="173"/>
      <c r="F54" s="174" t="s">
        <v>21</v>
      </c>
      <c r="G54" s="175"/>
      <c r="H54" s="175"/>
      <c r="I54" s="175">
        <f>'SO.101 04 Pol'!G388</f>
        <v>0</v>
      </c>
      <c r="J54" s="176" t="str">
        <f>IF(I59=0,"",I54/I59*100)</f>
        <v/>
      </c>
    </row>
    <row r="55" spans="1:10" ht="25.5" customHeight="1" x14ac:dyDescent="0.2">
      <c r="A55" s="170"/>
      <c r="B55" s="171" t="s">
        <v>60</v>
      </c>
      <c r="C55" s="172" t="s">
        <v>61</v>
      </c>
      <c r="D55" s="173"/>
      <c r="E55" s="173"/>
      <c r="F55" s="174" t="s">
        <v>21</v>
      </c>
      <c r="G55" s="175"/>
      <c r="H55" s="175"/>
      <c r="I55" s="175">
        <f>'SO.101 04 Pol'!G468</f>
        <v>0</v>
      </c>
      <c r="J55" s="176" t="str">
        <f>IF(I59=0,"",I55/I59*100)</f>
        <v/>
      </c>
    </row>
    <row r="56" spans="1:10" ht="25.5" customHeight="1" x14ac:dyDescent="0.2">
      <c r="A56" s="170"/>
      <c r="B56" s="171" t="s">
        <v>62</v>
      </c>
      <c r="C56" s="172" t="s">
        <v>63</v>
      </c>
      <c r="D56" s="173"/>
      <c r="E56" s="173"/>
      <c r="F56" s="174" t="s">
        <v>21</v>
      </c>
      <c r="G56" s="175"/>
      <c r="H56" s="175"/>
      <c r="I56" s="175">
        <f>'SO.101 04 Pol'!G491</f>
        <v>0</v>
      </c>
      <c r="J56" s="176" t="str">
        <f>IF(I59=0,"",I56/I59*100)</f>
        <v/>
      </c>
    </row>
    <row r="57" spans="1:10" ht="25.5" customHeight="1" x14ac:dyDescent="0.2">
      <c r="A57" s="170"/>
      <c r="B57" s="171" t="s">
        <v>64</v>
      </c>
      <c r="C57" s="172" t="s">
        <v>65</v>
      </c>
      <c r="D57" s="173"/>
      <c r="E57" s="173"/>
      <c r="F57" s="174" t="s">
        <v>22</v>
      </c>
      <c r="G57" s="175"/>
      <c r="H57" s="175"/>
      <c r="I57" s="175">
        <f>'SO.101 04 Pol'!G493</f>
        <v>0</v>
      </c>
      <c r="J57" s="176" t="str">
        <f>IF(I59=0,"",I57/I59*100)</f>
        <v/>
      </c>
    </row>
    <row r="58" spans="1:10" ht="25.5" customHeight="1" x14ac:dyDescent="0.2">
      <c r="A58" s="170"/>
      <c r="B58" s="171" t="s">
        <v>66</v>
      </c>
      <c r="C58" s="172" t="s">
        <v>67</v>
      </c>
      <c r="D58" s="173"/>
      <c r="E58" s="173"/>
      <c r="F58" s="174" t="s">
        <v>68</v>
      </c>
      <c r="G58" s="175"/>
      <c r="H58" s="175"/>
      <c r="I58" s="175">
        <f>'SO.101 04 Pol'!G498</f>
        <v>0</v>
      </c>
      <c r="J58" s="176" t="str">
        <f>IF(I59=0,"",I58/I59*100)</f>
        <v/>
      </c>
    </row>
    <row r="59" spans="1:10" ht="25.5" customHeight="1" x14ac:dyDescent="0.2">
      <c r="A59" s="177"/>
      <c r="B59" s="178" t="s">
        <v>1</v>
      </c>
      <c r="C59" s="178"/>
      <c r="D59" s="179"/>
      <c r="E59" s="179"/>
      <c r="F59" s="180"/>
      <c r="G59" s="181"/>
      <c r="H59" s="181"/>
      <c r="I59" s="181">
        <f>SUM(I49:I58)</f>
        <v>0</v>
      </c>
      <c r="J59" s="182">
        <f>SUM(J49:J58)</f>
        <v>0</v>
      </c>
    </row>
    <row r="60" spans="1:10" x14ac:dyDescent="0.2">
      <c r="F60" s="251"/>
      <c r="G60" s="252"/>
      <c r="H60" s="251"/>
      <c r="I60" s="252"/>
      <c r="J60" s="253"/>
    </row>
    <row r="61" spans="1:10" x14ac:dyDescent="0.2">
      <c r="F61" s="251"/>
      <c r="G61" s="252"/>
      <c r="H61" s="251"/>
      <c r="I61" s="252"/>
      <c r="J61" s="253"/>
    </row>
    <row r="62" spans="1:10" x14ac:dyDescent="0.2">
      <c r="F62" s="251"/>
      <c r="G62" s="252"/>
      <c r="H62" s="251"/>
      <c r="I62" s="252"/>
      <c r="J62" s="25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53" customWidth="1"/>
    <col min="2" max="2" width="12.5703125" style="58" customWidth="1"/>
    <col min="3" max="3" width="38.28515625" style="58" customWidth="1"/>
    <col min="4" max="4" width="4.85546875" style="53" customWidth="1"/>
    <col min="5" max="5" width="10.5703125" style="53" customWidth="1"/>
    <col min="6" max="6" width="9.85546875" style="53" customWidth="1"/>
    <col min="7" max="7" width="12.7109375" style="53" customWidth="1"/>
    <col min="8" max="23" width="0" style="53" hidden="1" customWidth="1"/>
    <col min="24" max="28" width="9.140625" style="53"/>
    <col min="29" max="29" width="0" style="53" hidden="1" customWidth="1"/>
    <col min="30" max="30" width="9.140625" style="53"/>
    <col min="31" max="41" width="0" style="53" hidden="1" customWidth="1"/>
    <col min="42" max="16384" width="9.140625" style="53"/>
  </cols>
  <sheetData>
    <row r="1" spans="1:60" ht="15.75" customHeight="1" x14ac:dyDescent="0.25">
      <c r="A1" s="15" t="s">
        <v>554</v>
      </c>
      <c r="B1" s="15"/>
      <c r="C1" s="15"/>
      <c r="D1" s="15"/>
      <c r="E1" s="15"/>
      <c r="F1" s="15"/>
      <c r="G1" s="15"/>
      <c r="AG1" s="53" t="s">
        <v>71</v>
      </c>
    </row>
    <row r="2" spans="1:60" ht="24.95" customHeight="1" x14ac:dyDescent="0.2">
      <c r="A2" s="16" t="s">
        <v>5</v>
      </c>
      <c r="B2" s="54" t="s">
        <v>41</v>
      </c>
      <c r="C2" s="55" t="s">
        <v>42</v>
      </c>
      <c r="D2" s="56"/>
      <c r="E2" s="56"/>
      <c r="F2" s="56"/>
      <c r="G2" s="57"/>
      <c r="AG2" s="53" t="s">
        <v>72</v>
      </c>
    </row>
    <row r="3" spans="1:60" ht="24.95" customHeight="1" x14ac:dyDescent="0.2">
      <c r="A3" s="16" t="s">
        <v>6</v>
      </c>
      <c r="B3" s="54" t="s">
        <v>36</v>
      </c>
      <c r="C3" s="55" t="s">
        <v>37</v>
      </c>
      <c r="D3" s="56"/>
      <c r="E3" s="56"/>
      <c r="F3" s="56"/>
      <c r="G3" s="57"/>
      <c r="AC3" s="58" t="s">
        <v>72</v>
      </c>
      <c r="AG3" s="53" t="s">
        <v>73</v>
      </c>
    </row>
    <row r="4" spans="1:60" ht="24.95" customHeight="1" x14ac:dyDescent="0.2">
      <c r="A4" s="16" t="s">
        <v>7</v>
      </c>
      <c r="B4" s="54" t="s">
        <v>555</v>
      </c>
      <c r="C4" s="55" t="s">
        <v>35</v>
      </c>
      <c r="D4" s="56"/>
      <c r="E4" s="56"/>
      <c r="F4" s="56"/>
      <c r="G4" s="57"/>
      <c r="AG4" s="53" t="s">
        <v>74</v>
      </c>
    </row>
    <row r="5" spans="1:60" x14ac:dyDescent="0.2">
      <c r="D5" s="59"/>
    </row>
    <row r="6" spans="1:60" ht="38.25" x14ac:dyDescent="0.2">
      <c r="A6" s="60" t="s">
        <v>75</v>
      </c>
      <c r="B6" s="61" t="s">
        <v>76</v>
      </c>
      <c r="C6" s="61" t="s">
        <v>77</v>
      </c>
      <c r="D6" s="62" t="s">
        <v>78</v>
      </c>
      <c r="E6" s="60" t="s">
        <v>79</v>
      </c>
      <c r="F6" s="63" t="s">
        <v>80</v>
      </c>
      <c r="G6" s="60" t="s">
        <v>24</v>
      </c>
      <c r="H6" s="64" t="s">
        <v>25</v>
      </c>
      <c r="I6" s="64" t="s">
        <v>81</v>
      </c>
      <c r="J6" s="64" t="s">
        <v>26</v>
      </c>
      <c r="K6" s="64" t="s">
        <v>82</v>
      </c>
      <c r="L6" s="64" t="s">
        <v>83</v>
      </c>
      <c r="M6" s="64" t="s">
        <v>84</v>
      </c>
      <c r="N6" s="64" t="s">
        <v>85</v>
      </c>
      <c r="O6" s="64" t="s">
        <v>86</v>
      </c>
      <c r="P6" s="64" t="s">
        <v>87</v>
      </c>
      <c r="Q6" s="64" t="s">
        <v>88</v>
      </c>
      <c r="R6" s="64" t="s">
        <v>89</v>
      </c>
      <c r="S6" s="64" t="s">
        <v>90</v>
      </c>
      <c r="T6" s="64" t="s">
        <v>91</v>
      </c>
      <c r="U6" s="64" t="s">
        <v>92</v>
      </c>
      <c r="V6" s="64" t="s">
        <v>93</v>
      </c>
      <c r="W6" s="64" t="s">
        <v>94</v>
      </c>
    </row>
    <row r="7" spans="1:60" hidden="1" x14ac:dyDescent="0.2">
      <c r="A7" s="65"/>
      <c r="B7" s="66"/>
      <c r="C7" s="66"/>
      <c r="D7" s="67"/>
      <c r="E7" s="68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</row>
    <row r="8" spans="1:60" x14ac:dyDescent="0.2">
      <c r="A8" s="17" t="s">
        <v>95</v>
      </c>
      <c r="B8" s="18" t="s">
        <v>48</v>
      </c>
      <c r="C8" s="19" t="s">
        <v>49</v>
      </c>
      <c r="D8" s="20"/>
      <c r="E8" s="21"/>
      <c r="F8" s="22"/>
      <c r="G8" s="23">
        <f>SUMIF(AG9:AG113,"&lt;&gt;NOR",G9:G113)</f>
        <v>0</v>
      </c>
      <c r="H8" s="24"/>
      <c r="I8" s="24">
        <f>SUM(I9:I113)</f>
        <v>0</v>
      </c>
      <c r="J8" s="24"/>
      <c r="K8" s="24">
        <f>SUM(K9:K113)</f>
        <v>0</v>
      </c>
      <c r="L8" s="24"/>
      <c r="M8" s="24">
        <f>SUM(M9:M113)</f>
        <v>0</v>
      </c>
      <c r="N8" s="24"/>
      <c r="O8" s="24">
        <f>SUM(O9:O113)</f>
        <v>0</v>
      </c>
      <c r="P8" s="24"/>
      <c r="Q8" s="24">
        <f>SUM(Q9:Q113)</f>
        <v>0</v>
      </c>
      <c r="R8" s="24"/>
      <c r="S8" s="24"/>
      <c r="T8" s="24"/>
      <c r="U8" s="24"/>
      <c r="V8" s="24">
        <f>SUM(V9:V113)</f>
        <v>637.51999999999987</v>
      </c>
      <c r="W8" s="24"/>
      <c r="AG8" s="53" t="s">
        <v>96</v>
      </c>
    </row>
    <row r="9" spans="1:60" outlineLevel="1" x14ac:dyDescent="0.2">
      <c r="A9" s="25">
        <v>1</v>
      </c>
      <c r="B9" s="26" t="s">
        <v>97</v>
      </c>
      <c r="C9" s="27" t="s">
        <v>98</v>
      </c>
      <c r="D9" s="28" t="s">
        <v>99</v>
      </c>
      <c r="E9" s="29">
        <v>32.550000000000004</v>
      </c>
      <c r="F9" s="30"/>
      <c r="G9" s="31">
        <f>ROUND(E9*F9,2)</f>
        <v>0</v>
      </c>
      <c r="H9" s="32"/>
      <c r="I9" s="33">
        <f>ROUND(E9*H9,2)</f>
        <v>0</v>
      </c>
      <c r="J9" s="32"/>
      <c r="K9" s="33">
        <f>ROUND(E9*J9,2)</f>
        <v>0</v>
      </c>
      <c r="L9" s="33">
        <v>21</v>
      </c>
      <c r="M9" s="33">
        <f>G9*(1+L9/100)</f>
        <v>0</v>
      </c>
      <c r="N9" s="33">
        <v>0</v>
      </c>
      <c r="O9" s="33">
        <f>ROUND(E9*N9,2)</f>
        <v>0</v>
      </c>
      <c r="P9" s="33">
        <v>0</v>
      </c>
      <c r="Q9" s="33">
        <f>ROUND(E9*P9,2)</f>
        <v>0</v>
      </c>
      <c r="R9" s="33"/>
      <c r="S9" s="33" t="s">
        <v>100</v>
      </c>
      <c r="T9" s="33" t="s">
        <v>101</v>
      </c>
      <c r="U9" s="33">
        <v>1.548</v>
      </c>
      <c r="V9" s="33">
        <f>ROUND(E9*U9,2)</f>
        <v>50.39</v>
      </c>
      <c r="W9" s="33"/>
      <c r="X9" s="34"/>
      <c r="Y9" s="34"/>
      <c r="Z9" s="34"/>
      <c r="AA9" s="34"/>
      <c r="AB9" s="34"/>
      <c r="AC9" s="34"/>
      <c r="AD9" s="34"/>
      <c r="AE9" s="34"/>
      <c r="AF9" s="34"/>
      <c r="AG9" s="34" t="s">
        <v>102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outlineLevel="1" x14ac:dyDescent="0.2">
      <c r="A10" s="35"/>
      <c r="B10" s="36"/>
      <c r="C10" s="70" t="s">
        <v>103</v>
      </c>
      <c r="D10" s="71"/>
      <c r="E10" s="72">
        <v>23.25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/>
      <c r="Y10" s="34"/>
      <c r="Z10" s="34"/>
      <c r="AA10" s="34"/>
      <c r="AB10" s="34"/>
      <c r="AC10" s="34"/>
      <c r="AD10" s="34"/>
      <c r="AE10" s="34"/>
      <c r="AF10" s="34"/>
      <c r="AG10" s="34" t="s">
        <v>104</v>
      </c>
      <c r="AH10" s="34">
        <v>0</v>
      </c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outlineLevel="1" x14ac:dyDescent="0.2">
      <c r="A11" s="35"/>
      <c r="B11" s="36"/>
      <c r="C11" s="70" t="s">
        <v>105</v>
      </c>
      <c r="D11" s="71"/>
      <c r="E11" s="72">
        <v>9.3000000000000007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4"/>
      <c r="Z11" s="34"/>
      <c r="AA11" s="34"/>
      <c r="AB11" s="34"/>
      <c r="AC11" s="34"/>
      <c r="AD11" s="34"/>
      <c r="AE11" s="34"/>
      <c r="AF11" s="34"/>
      <c r="AG11" s="34" t="s">
        <v>104</v>
      </c>
      <c r="AH11" s="34"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ht="22.5" outlineLevel="1" x14ac:dyDescent="0.2">
      <c r="A12" s="25">
        <v>2</v>
      </c>
      <c r="B12" s="26" t="s">
        <v>106</v>
      </c>
      <c r="C12" s="27" t="s">
        <v>107</v>
      </c>
      <c r="D12" s="28" t="s">
        <v>99</v>
      </c>
      <c r="E12" s="29">
        <v>22.14</v>
      </c>
      <c r="F12" s="30"/>
      <c r="G12" s="31">
        <f>ROUND(E12*F12,2)</f>
        <v>0</v>
      </c>
      <c r="H12" s="32"/>
      <c r="I12" s="33">
        <f>ROUND(E12*H12,2)</f>
        <v>0</v>
      </c>
      <c r="J12" s="32"/>
      <c r="K12" s="33">
        <f>ROUND(E12*J12,2)</f>
        <v>0</v>
      </c>
      <c r="L12" s="33">
        <v>21</v>
      </c>
      <c r="M12" s="33">
        <f>G12*(1+L12/100)</f>
        <v>0</v>
      </c>
      <c r="N12" s="33">
        <v>0</v>
      </c>
      <c r="O12" s="33">
        <f>ROUND(E12*N12,2)</f>
        <v>0</v>
      </c>
      <c r="P12" s="33">
        <v>0</v>
      </c>
      <c r="Q12" s="33">
        <f>ROUND(E12*P12,2)</f>
        <v>0</v>
      </c>
      <c r="R12" s="33"/>
      <c r="S12" s="33" t="s">
        <v>100</v>
      </c>
      <c r="T12" s="33" t="s">
        <v>101</v>
      </c>
      <c r="U12" s="33">
        <v>0.10200000000000001</v>
      </c>
      <c r="V12" s="33">
        <f>ROUND(E12*U12,2)</f>
        <v>2.2599999999999998</v>
      </c>
      <c r="W12" s="33"/>
      <c r="X12" s="34"/>
      <c r="Y12" s="34"/>
      <c r="Z12" s="34"/>
      <c r="AA12" s="34"/>
      <c r="AB12" s="34"/>
      <c r="AC12" s="34"/>
      <c r="AD12" s="34"/>
      <c r="AE12" s="34"/>
      <c r="AF12" s="34"/>
      <c r="AG12" s="34" t="s">
        <v>102</v>
      </c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outlineLevel="1" x14ac:dyDescent="0.2">
      <c r="A13" s="35"/>
      <c r="B13" s="36"/>
      <c r="C13" s="70" t="s">
        <v>108</v>
      </c>
      <c r="D13" s="71"/>
      <c r="E13" s="7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4"/>
      <c r="Y13" s="34"/>
      <c r="Z13" s="34"/>
      <c r="AA13" s="34"/>
      <c r="AB13" s="34"/>
      <c r="AC13" s="34"/>
      <c r="AD13" s="34"/>
      <c r="AE13" s="34"/>
      <c r="AF13" s="34"/>
      <c r="AG13" s="34" t="s">
        <v>104</v>
      </c>
      <c r="AH13" s="34">
        <v>0</v>
      </c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ht="22.5" outlineLevel="1" x14ac:dyDescent="0.2">
      <c r="A14" s="35"/>
      <c r="B14" s="36"/>
      <c r="C14" s="70" t="s">
        <v>109</v>
      </c>
      <c r="D14" s="71"/>
      <c r="E14" s="72">
        <v>22.14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4"/>
      <c r="Y14" s="34"/>
      <c r="Z14" s="34"/>
      <c r="AA14" s="34"/>
      <c r="AB14" s="34"/>
      <c r="AC14" s="34"/>
      <c r="AD14" s="34"/>
      <c r="AE14" s="34"/>
      <c r="AF14" s="34"/>
      <c r="AG14" s="34" t="s">
        <v>104</v>
      </c>
      <c r="AH14" s="34">
        <v>0</v>
      </c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outlineLevel="1" x14ac:dyDescent="0.2">
      <c r="A15" s="25">
        <v>3</v>
      </c>
      <c r="B15" s="26" t="s">
        <v>110</v>
      </c>
      <c r="C15" s="27" t="s">
        <v>111</v>
      </c>
      <c r="D15" s="28" t="s">
        <v>99</v>
      </c>
      <c r="E15" s="29">
        <v>316.96230000000003</v>
      </c>
      <c r="F15" s="30"/>
      <c r="G15" s="31">
        <f>ROUND(E15*F15,2)</f>
        <v>0</v>
      </c>
      <c r="H15" s="32"/>
      <c r="I15" s="33">
        <f>ROUND(E15*H15,2)</f>
        <v>0</v>
      </c>
      <c r="J15" s="32"/>
      <c r="K15" s="33">
        <f>ROUND(E15*J15,2)</f>
        <v>0</v>
      </c>
      <c r="L15" s="33">
        <v>21</v>
      </c>
      <c r="M15" s="33">
        <f>G15*(1+L15/100)</f>
        <v>0</v>
      </c>
      <c r="N15" s="33">
        <v>0</v>
      </c>
      <c r="O15" s="33">
        <f>ROUND(E15*N15,2)</f>
        <v>0</v>
      </c>
      <c r="P15" s="33">
        <v>0</v>
      </c>
      <c r="Q15" s="33">
        <f>ROUND(E15*P15,2)</f>
        <v>0</v>
      </c>
      <c r="R15" s="33"/>
      <c r="S15" s="33" t="s">
        <v>100</v>
      </c>
      <c r="T15" s="33" t="s">
        <v>101</v>
      </c>
      <c r="U15" s="33">
        <v>0.18700000000000003</v>
      </c>
      <c r="V15" s="33">
        <f>ROUND(E15*U15,2)</f>
        <v>59.27</v>
      </c>
      <c r="W15" s="33"/>
      <c r="X15" s="34"/>
      <c r="Y15" s="34"/>
      <c r="Z15" s="34"/>
      <c r="AA15" s="34"/>
      <c r="AB15" s="34"/>
      <c r="AC15" s="34"/>
      <c r="AD15" s="34"/>
      <c r="AE15" s="34"/>
      <c r="AF15" s="34"/>
      <c r="AG15" s="34" t="s">
        <v>102</v>
      </c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outlineLevel="1" x14ac:dyDescent="0.2">
      <c r="A16" s="35"/>
      <c r="B16" s="36"/>
      <c r="C16" s="70" t="s">
        <v>112</v>
      </c>
      <c r="D16" s="71"/>
      <c r="E16" s="72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4"/>
      <c r="Y16" s="34"/>
      <c r="Z16" s="34"/>
      <c r="AA16" s="34"/>
      <c r="AB16" s="34"/>
      <c r="AC16" s="34"/>
      <c r="AD16" s="34"/>
      <c r="AE16" s="34"/>
      <c r="AF16" s="34"/>
      <c r="AG16" s="34" t="s">
        <v>104</v>
      </c>
      <c r="AH16" s="34">
        <v>0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outlineLevel="1" x14ac:dyDescent="0.2">
      <c r="A17" s="35"/>
      <c r="B17" s="36"/>
      <c r="C17" s="70" t="s">
        <v>113</v>
      </c>
      <c r="D17" s="71"/>
      <c r="E17" s="72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4"/>
      <c r="Y17" s="34"/>
      <c r="Z17" s="34"/>
      <c r="AA17" s="34"/>
      <c r="AB17" s="34"/>
      <c r="AC17" s="34"/>
      <c r="AD17" s="34"/>
      <c r="AE17" s="34"/>
      <c r="AF17" s="34"/>
      <c r="AG17" s="34" t="s">
        <v>104</v>
      </c>
      <c r="AH17" s="34">
        <v>0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ht="22.5" outlineLevel="1" x14ac:dyDescent="0.2">
      <c r="A18" s="35"/>
      <c r="B18" s="36"/>
      <c r="C18" s="70" t="s">
        <v>114</v>
      </c>
      <c r="D18" s="71"/>
      <c r="E18" s="72">
        <v>508.80300000000005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4"/>
      <c r="Y18" s="34"/>
      <c r="Z18" s="34"/>
      <c r="AA18" s="34"/>
      <c r="AB18" s="34"/>
      <c r="AC18" s="34"/>
      <c r="AD18" s="34"/>
      <c r="AE18" s="34"/>
      <c r="AF18" s="34"/>
      <c r="AG18" s="34" t="s">
        <v>104</v>
      </c>
      <c r="AH18" s="34">
        <v>0</v>
      </c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ht="22.5" outlineLevel="1" x14ac:dyDescent="0.2">
      <c r="A19" s="35"/>
      <c r="B19" s="36"/>
      <c r="C19" s="70" t="s">
        <v>115</v>
      </c>
      <c r="D19" s="71"/>
      <c r="E19" s="72">
        <v>78.540000000000006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4"/>
      <c r="Y19" s="34"/>
      <c r="Z19" s="34"/>
      <c r="AA19" s="34"/>
      <c r="AB19" s="34"/>
      <c r="AC19" s="34"/>
      <c r="AD19" s="34"/>
      <c r="AE19" s="34"/>
      <c r="AF19" s="34"/>
      <c r="AG19" s="34" t="s">
        <v>104</v>
      </c>
      <c r="AH19" s="34">
        <v>0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outlineLevel="1" x14ac:dyDescent="0.2">
      <c r="A20" s="35"/>
      <c r="B20" s="36"/>
      <c r="C20" s="70" t="s">
        <v>116</v>
      </c>
      <c r="D20" s="71"/>
      <c r="E20" s="72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4"/>
      <c r="Y20" s="34"/>
      <c r="Z20" s="34"/>
      <c r="AA20" s="34"/>
      <c r="AB20" s="34"/>
      <c r="AC20" s="34"/>
      <c r="AD20" s="34"/>
      <c r="AE20" s="34"/>
      <c r="AF20" s="34"/>
      <c r="AG20" s="34" t="s">
        <v>104</v>
      </c>
      <c r="AH20" s="34">
        <v>0</v>
      </c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outlineLevel="1" x14ac:dyDescent="0.2">
      <c r="A21" s="35"/>
      <c r="B21" s="36"/>
      <c r="C21" s="70" t="s">
        <v>117</v>
      </c>
      <c r="D21" s="71"/>
      <c r="E21" s="72">
        <v>35.424000000000007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4"/>
      <c r="Y21" s="34"/>
      <c r="Z21" s="34"/>
      <c r="AA21" s="34"/>
      <c r="AB21" s="34"/>
      <c r="AC21" s="34"/>
      <c r="AD21" s="34"/>
      <c r="AE21" s="34"/>
      <c r="AF21" s="34"/>
      <c r="AG21" s="34" t="s">
        <v>104</v>
      </c>
      <c r="AH21" s="34">
        <v>0</v>
      </c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outlineLevel="1" x14ac:dyDescent="0.2">
      <c r="A22" s="35"/>
      <c r="B22" s="36"/>
      <c r="C22" s="70" t="s">
        <v>118</v>
      </c>
      <c r="D22" s="71"/>
      <c r="E22" s="72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4"/>
      <c r="Y22" s="34"/>
      <c r="Z22" s="34"/>
      <c r="AA22" s="34"/>
      <c r="AB22" s="34"/>
      <c r="AC22" s="34"/>
      <c r="AD22" s="34"/>
      <c r="AE22" s="34"/>
      <c r="AF22" s="34"/>
      <c r="AG22" s="34" t="s">
        <v>104</v>
      </c>
      <c r="AH22" s="34">
        <v>0</v>
      </c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ht="22.5" outlineLevel="1" x14ac:dyDescent="0.2">
      <c r="A23" s="35"/>
      <c r="B23" s="36"/>
      <c r="C23" s="70" t="s">
        <v>119</v>
      </c>
      <c r="D23" s="71"/>
      <c r="E23" s="72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/>
      <c r="Y23" s="34"/>
      <c r="Z23" s="34"/>
      <c r="AA23" s="34"/>
      <c r="AB23" s="34"/>
      <c r="AC23" s="34"/>
      <c r="AD23" s="34"/>
      <c r="AE23" s="34"/>
      <c r="AF23" s="34"/>
      <c r="AG23" s="34" t="s">
        <v>104</v>
      </c>
      <c r="AH23" s="34">
        <v>0</v>
      </c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outlineLevel="1" x14ac:dyDescent="0.2">
      <c r="A24" s="35"/>
      <c r="B24" s="36"/>
      <c r="C24" s="70" t="s">
        <v>120</v>
      </c>
      <c r="D24" s="71"/>
      <c r="E24" s="72">
        <v>85.404200000000003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4"/>
      <c r="Y24" s="34"/>
      <c r="Z24" s="34"/>
      <c r="AA24" s="34"/>
      <c r="AB24" s="34"/>
      <c r="AC24" s="34"/>
      <c r="AD24" s="34"/>
      <c r="AE24" s="34"/>
      <c r="AF24" s="34"/>
      <c r="AG24" s="34" t="s">
        <v>104</v>
      </c>
      <c r="AH24" s="34">
        <v>0</v>
      </c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outlineLevel="1" x14ac:dyDescent="0.2">
      <c r="A25" s="35"/>
      <c r="B25" s="36"/>
      <c r="C25" s="70" t="s">
        <v>121</v>
      </c>
      <c r="D25" s="71"/>
      <c r="E25" s="72">
        <v>708.17120000000011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/>
      <c r="Y25" s="34"/>
      <c r="Z25" s="34"/>
      <c r="AA25" s="34"/>
      <c r="AB25" s="34"/>
      <c r="AC25" s="34"/>
      <c r="AD25" s="34"/>
      <c r="AE25" s="34"/>
      <c r="AF25" s="34"/>
      <c r="AG25" s="34" t="s">
        <v>104</v>
      </c>
      <c r="AH25" s="34">
        <v>1</v>
      </c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outlineLevel="1" x14ac:dyDescent="0.2">
      <c r="A26" s="35"/>
      <c r="B26" s="36"/>
      <c r="C26" s="70" t="s">
        <v>122</v>
      </c>
      <c r="D26" s="71"/>
      <c r="E26" s="72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4"/>
      <c r="Y26" s="34"/>
      <c r="Z26" s="34"/>
      <c r="AA26" s="34"/>
      <c r="AB26" s="34"/>
      <c r="AC26" s="34"/>
      <c r="AD26" s="34"/>
      <c r="AE26" s="34"/>
      <c r="AF26" s="34"/>
      <c r="AG26" s="34" t="s">
        <v>104</v>
      </c>
      <c r="AH26" s="34">
        <v>0</v>
      </c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outlineLevel="1" x14ac:dyDescent="0.2">
      <c r="A27" s="35"/>
      <c r="B27" s="36"/>
      <c r="C27" s="70" t="s">
        <v>123</v>
      </c>
      <c r="D27" s="71"/>
      <c r="E27" s="72">
        <v>-237.60839999999999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34"/>
      <c r="Z27" s="34"/>
      <c r="AA27" s="34"/>
      <c r="AB27" s="34"/>
      <c r="AC27" s="34"/>
      <c r="AD27" s="34"/>
      <c r="AE27" s="34"/>
      <c r="AF27" s="34"/>
      <c r="AG27" s="34" t="s">
        <v>104</v>
      </c>
      <c r="AH27" s="34">
        <v>0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outlineLevel="1" x14ac:dyDescent="0.2">
      <c r="A28" s="35"/>
      <c r="B28" s="36"/>
      <c r="C28" s="70" t="s">
        <v>124</v>
      </c>
      <c r="D28" s="71"/>
      <c r="E28" s="72">
        <v>-2.9229999999999996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/>
      <c r="Y28" s="34"/>
      <c r="Z28" s="34"/>
      <c r="AA28" s="34"/>
      <c r="AB28" s="34"/>
      <c r="AC28" s="34"/>
      <c r="AD28" s="34"/>
      <c r="AE28" s="34"/>
      <c r="AF28" s="34"/>
      <c r="AG28" s="34" t="s">
        <v>104</v>
      </c>
      <c r="AH28" s="34">
        <v>0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outlineLevel="1" x14ac:dyDescent="0.2">
      <c r="A29" s="35"/>
      <c r="B29" s="36"/>
      <c r="C29" s="70" t="s">
        <v>125</v>
      </c>
      <c r="D29" s="71"/>
      <c r="E29" s="72">
        <v>-2.3499999999999996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4"/>
      <c r="Z29" s="34"/>
      <c r="AA29" s="34"/>
      <c r="AB29" s="34"/>
      <c r="AC29" s="34"/>
      <c r="AD29" s="34"/>
      <c r="AE29" s="34"/>
      <c r="AF29" s="34"/>
      <c r="AG29" s="34" t="s">
        <v>104</v>
      </c>
      <c r="AH29" s="34">
        <v>0</v>
      </c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outlineLevel="1" x14ac:dyDescent="0.2">
      <c r="A30" s="35"/>
      <c r="B30" s="36"/>
      <c r="C30" s="70" t="s">
        <v>126</v>
      </c>
      <c r="D30" s="71"/>
      <c r="E30" s="72">
        <v>-44.137499999999996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/>
      <c r="Y30" s="34"/>
      <c r="Z30" s="34"/>
      <c r="AA30" s="34"/>
      <c r="AB30" s="34"/>
      <c r="AC30" s="34"/>
      <c r="AD30" s="34"/>
      <c r="AE30" s="34"/>
      <c r="AF30" s="34"/>
      <c r="AG30" s="34" t="s">
        <v>104</v>
      </c>
      <c r="AH30" s="34">
        <v>0</v>
      </c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outlineLevel="1" x14ac:dyDescent="0.2">
      <c r="A31" s="35"/>
      <c r="B31" s="36"/>
      <c r="C31" s="70" t="s">
        <v>127</v>
      </c>
      <c r="D31" s="71"/>
      <c r="E31" s="72">
        <v>-2.5874999999999999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4"/>
      <c r="Y31" s="34"/>
      <c r="Z31" s="34"/>
      <c r="AA31" s="34"/>
      <c r="AB31" s="34"/>
      <c r="AC31" s="34"/>
      <c r="AD31" s="34"/>
      <c r="AE31" s="34"/>
      <c r="AF31" s="34"/>
      <c r="AG31" s="34" t="s">
        <v>104</v>
      </c>
      <c r="AH31" s="34">
        <v>0</v>
      </c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outlineLevel="1" x14ac:dyDescent="0.2">
      <c r="A32" s="35"/>
      <c r="B32" s="36"/>
      <c r="C32" s="70" t="s">
        <v>121</v>
      </c>
      <c r="D32" s="71"/>
      <c r="E32" s="72">
        <v>-289.60639999999995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/>
      <c r="Y32" s="34"/>
      <c r="Z32" s="34"/>
      <c r="AA32" s="34"/>
      <c r="AB32" s="34"/>
      <c r="AC32" s="34"/>
      <c r="AD32" s="34"/>
      <c r="AE32" s="34"/>
      <c r="AF32" s="34"/>
      <c r="AG32" s="34" t="s">
        <v>104</v>
      </c>
      <c r="AH32" s="34">
        <v>1</v>
      </c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</row>
    <row r="33" spans="1:60" outlineLevel="1" x14ac:dyDescent="0.2">
      <c r="A33" s="35"/>
      <c r="B33" s="36"/>
      <c r="C33" s="70" t="s">
        <v>128</v>
      </c>
      <c r="D33" s="71"/>
      <c r="E33" s="7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 t="s">
        <v>104</v>
      </c>
      <c r="AH33" s="34">
        <v>0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22.5" outlineLevel="1" x14ac:dyDescent="0.2">
      <c r="A34" s="35"/>
      <c r="B34" s="36"/>
      <c r="C34" s="70" t="s">
        <v>129</v>
      </c>
      <c r="D34" s="71"/>
      <c r="E34" s="72">
        <v>-66.727499999999992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4"/>
      <c r="Y34" s="34"/>
      <c r="Z34" s="34"/>
      <c r="AA34" s="34"/>
      <c r="AB34" s="34"/>
      <c r="AC34" s="34"/>
      <c r="AD34" s="34"/>
      <c r="AE34" s="34"/>
      <c r="AF34" s="34"/>
      <c r="AG34" s="34" t="s">
        <v>104</v>
      </c>
      <c r="AH34" s="34">
        <v>0</v>
      </c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outlineLevel="1" x14ac:dyDescent="0.2">
      <c r="A35" s="35"/>
      <c r="B35" s="36"/>
      <c r="C35" s="70" t="s">
        <v>130</v>
      </c>
      <c r="D35" s="71"/>
      <c r="E35" s="72">
        <v>-2.3249999999999997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4"/>
      <c r="Y35" s="34"/>
      <c r="Z35" s="34"/>
      <c r="AA35" s="34"/>
      <c r="AB35" s="34"/>
      <c r="AC35" s="34"/>
      <c r="AD35" s="34"/>
      <c r="AE35" s="34"/>
      <c r="AF35" s="34"/>
      <c r="AG35" s="34" t="s">
        <v>104</v>
      </c>
      <c r="AH35" s="34">
        <v>0</v>
      </c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</row>
    <row r="36" spans="1:60" outlineLevel="1" x14ac:dyDescent="0.2">
      <c r="A36" s="35"/>
      <c r="B36" s="36"/>
      <c r="C36" s="70" t="s">
        <v>131</v>
      </c>
      <c r="D36" s="71"/>
      <c r="E36" s="72">
        <v>-2.3249999999999997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4"/>
      <c r="Y36" s="34"/>
      <c r="Z36" s="34"/>
      <c r="AA36" s="34"/>
      <c r="AB36" s="34"/>
      <c r="AC36" s="34"/>
      <c r="AD36" s="34"/>
      <c r="AE36" s="34"/>
      <c r="AF36" s="34"/>
      <c r="AG36" s="34" t="s">
        <v>104</v>
      </c>
      <c r="AH36" s="34">
        <v>0</v>
      </c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ht="22.5" outlineLevel="1" x14ac:dyDescent="0.2">
      <c r="A37" s="35"/>
      <c r="B37" s="36"/>
      <c r="C37" s="70" t="s">
        <v>132</v>
      </c>
      <c r="D37" s="71"/>
      <c r="E37" s="72">
        <v>-30.224999999999998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4"/>
      <c r="Y37" s="34"/>
      <c r="Z37" s="34"/>
      <c r="AA37" s="34"/>
      <c r="AB37" s="34"/>
      <c r="AC37" s="34"/>
      <c r="AD37" s="34"/>
      <c r="AE37" s="34"/>
      <c r="AF37" s="34"/>
      <c r="AG37" s="34" t="s">
        <v>104</v>
      </c>
      <c r="AH37" s="34">
        <v>0</v>
      </c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outlineLevel="1" x14ac:dyDescent="0.2">
      <c r="A38" s="35"/>
      <c r="B38" s="36"/>
      <c r="C38" s="70" t="s">
        <v>121</v>
      </c>
      <c r="D38" s="71"/>
      <c r="E38" s="72">
        <v>-101.60249999999999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4"/>
      <c r="Y38" s="34"/>
      <c r="Z38" s="34"/>
      <c r="AA38" s="34"/>
      <c r="AB38" s="34"/>
      <c r="AC38" s="34"/>
      <c r="AD38" s="34"/>
      <c r="AE38" s="34"/>
      <c r="AF38" s="34"/>
      <c r="AG38" s="34" t="s">
        <v>104</v>
      </c>
      <c r="AH38" s="34">
        <v>1</v>
      </c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</row>
    <row r="39" spans="1:60" outlineLevel="1" x14ac:dyDescent="0.2">
      <c r="A39" s="25">
        <v>4</v>
      </c>
      <c r="B39" s="26" t="s">
        <v>133</v>
      </c>
      <c r="C39" s="27" t="s">
        <v>134</v>
      </c>
      <c r="D39" s="28" t="s">
        <v>99</v>
      </c>
      <c r="E39" s="29">
        <v>104.59746000000001</v>
      </c>
      <c r="F39" s="30"/>
      <c r="G39" s="31">
        <f>ROUND(E39*F39,2)</f>
        <v>0</v>
      </c>
      <c r="H39" s="32"/>
      <c r="I39" s="33">
        <f>ROUND(E39*H39,2)</f>
        <v>0</v>
      </c>
      <c r="J39" s="32"/>
      <c r="K39" s="33">
        <f>ROUND(E39*J39,2)</f>
        <v>0</v>
      </c>
      <c r="L39" s="33">
        <v>21</v>
      </c>
      <c r="M39" s="33">
        <f>G39*(1+L39/100)</f>
        <v>0</v>
      </c>
      <c r="N39" s="33">
        <v>0</v>
      </c>
      <c r="O39" s="33">
        <f>ROUND(E39*N39,2)</f>
        <v>0</v>
      </c>
      <c r="P39" s="33">
        <v>0</v>
      </c>
      <c r="Q39" s="33">
        <f>ROUND(E39*P39,2)</f>
        <v>0</v>
      </c>
      <c r="R39" s="33"/>
      <c r="S39" s="33" t="s">
        <v>100</v>
      </c>
      <c r="T39" s="33" t="s">
        <v>101</v>
      </c>
      <c r="U39" s="33">
        <v>5.8000000000000003E-2</v>
      </c>
      <c r="V39" s="33">
        <f>ROUND(E39*U39,2)</f>
        <v>6.07</v>
      </c>
      <c r="W39" s="33"/>
      <c r="X39" s="34"/>
      <c r="Y39" s="34"/>
      <c r="Z39" s="34"/>
      <c r="AA39" s="34"/>
      <c r="AB39" s="34"/>
      <c r="AC39" s="34"/>
      <c r="AD39" s="34"/>
      <c r="AE39" s="34"/>
      <c r="AF39" s="34"/>
      <c r="AG39" s="34" t="s">
        <v>102</v>
      </c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outlineLevel="1" x14ac:dyDescent="0.2">
      <c r="A40" s="35"/>
      <c r="B40" s="36"/>
      <c r="C40" s="70" t="s">
        <v>135</v>
      </c>
      <c r="D40" s="71"/>
      <c r="E40" s="72">
        <v>104.59746000000001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4"/>
      <c r="Y40" s="34"/>
      <c r="Z40" s="34"/>
      <c r="AA40" s="34"/>
      <c r="AB40" s="34"/>
      <c r="AC40" s="34"/>
      <c r="AD40" s="34"/>
      <c r="AE40" s="34"/>
      <c r="AF40" s="34"/>
      <c r="AG40" s="34" t="s">
        <v>104</v>
      </c>
      <c r="AH40" s="34">
        <v>0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</row>
    <row r="41" spans="1:60" ht="22.5" outlineLevel="1" x14ac:dyDescent="0.2">
      <c r="A41" s="25">
        <v>5</v>
      </c>
      <c r="B41" s="26" t="s">
        <v>136</v>
      </c>
      <c r="C41" s="27" t="s">
        <v>137</v>
      </c>
      <c r="D41" s="28" t="s">
        <v>99</v>
      </c>
      <c r="E41" s="29">
        <v>30.388000000000002</v>
      </c>
      <c r="F41" s="30"/>
      <c r="G41" s="31">
        <f>ROUND(E41*F41,2)</f>
        <v>0</v>
      </c>
      <c r="H41" s="32"/>
      <c r="I41" s="33">
        <f>ROUND(E41*H41,2)</f>
        <v>0</v>
      </c>
      <c r="J41" s="32"/>
      <c r="K41" s="33">
        <f>ROUND(E41*J41,2)</f>
        <v>0</v>
      </c>
      <c r="L41" s="33">
        <v>21</v>
      </c>
      <c r="M41" s="33">
        <f>G41*(1+L41/100)</f>
        <v>0</v>
      </c>
      <c r="N41" s="33">
        <v>0</v>
      </c>
      <c r="O41" s="33">
        <f>ROUND(E41*N41,2)</f>
        <v>0</v>
      </c>
      <c r="P41" s="33">
        <v>0</v>
      </c>
      <c r="Q41" s="33">
        <f>ROUND(E41*P41,2)</f>
        <v>0</v>
      </c>
      <c r="R41" s="33"/>
      <c r="S41" s="33" t="s">
        <v>100</v>
      </c>
      <c r="T41" s="33" t="s">
        <v>101</v>
      </c>
      <c r="U41" s="33">
        <v>0.36500000000000005</v>
      </c>
      <c r="V41" s="33">
        <f>ROUND(E41*U41,2)</f>
        <v>11.09</v>
      </c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 t="s">
        <v>102</v>
      </c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outlineLevel="1" x14ac:dyDescent="0.2">
      <c r="A42" s="35"/>
      <c r="B42" s="36"/>
      <c r="C42" s="70" t="s">
        <v>112</v>
      </c>
      <c r="D42" s="71"/>
      <c r="E42" s="72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4"/>
      <c r="Y42" s="34"/>
      <c r="Z42" s="34"/>
      <c r="AA42" s="34"/>
      <c r="AB42" s="34"/>
      <c r="AC42" s="34"/>
      <c r="AD42" s="34"/>
      <c r="AE42" s="34"/>
      <c r="AF42" s="34"/>
      <c r="AG42" s="34" t="s">
        <v>104</v>
      </c>
      <c r="AH42" s="34">
        <v>0</v>
      </c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outlineLevel="1" x14ac:dyDescent="0.2">
      <c r="A43" s="35"/>
      <c r="B43" s="36"/>
      <c r="C43" s="70" t="s">
        <v>138</v>
      </c>
      <c r="D43" s="71"/>
      <c r="E43" s="72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4"/>
      <c r="Y43" s="34"/>
      <c r="Z43" s="34"/>
      <c r="AA43" s="34"/>
      <c r="AB43" s="34"/>
      <c r="AC43" s="34"/>
      <c r="AD43" s="34"/>
      <c r="AE43" s="34"/>
      <c r="AF43" s="34"/>
      <c r="AG43" s="34" t="s">
        <v>104</v>
      </c>
      <c r="AH43" s="34">
        <v>0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outlineLevel="1" x14ac:dyDescent="0.2">
      <c r="A44" s="35"/>
      <c r="B44" s="36"/>
      <c r="C44" s="70" t="s">
        <v>139</v>
      </c>
      <c r="D44" s="71"/>
      <c r="E44" s="72">
        <v>32.228000000000002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4"/>
      <c r="Y44" s="34"/>
      <c r="Z44" s="34"/>
      <c r="AA44" s="34"/>
      <c r="AB44" s="34"/>
      <c r="AC44" s="34"/>
      <c r="AD44" s="34"/>
      <c r="AE44" s="34"/>
      <c r="AF44" s="34"/>
      <c r="AG44" s="34" t="s">
        <v>104</v>
      </c>
      <c r="AH44" s="34">
        <v>0</v>
      </c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ht="22.5" outlineLevel="1" x14ac:dyDescent="0.2">
      <c r="A45" s="35"/>
      <c r="B45" s="36"/>
      <c r="C45" s="70" t="s">
        <v>140</v>
      </c>
      <c r="D45" s="71"/>
      <c r="E45" s="72">
        <v>-1.8399999999999999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4"/>
      <c r="Y45" s="34"/>
      <c r="Z45" s="34"/>
      <c r="AA45" s="34"/>
      <c r="AB45" s="34"/>
      <c r="AC45" s="34"/>
      <c r="AD45" s="34"/>
      <c r="AE45" s="34"/>
      <c r="AF45" s="34"/>
      <c r="AG45" s="34" t="s">
        <v>104</v>
      </c>
      <c r="AH45" s="34">
        <v>0</v>
      </c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outlineLevel="1" x14ac:dyDescent="0.2">
      <c r="A46" s="25">
        <v>6</v>
      </c>
      <c r="B46" s="26" t="s">
        <v>141</v>
      </c>
      <c r="C46" s="27" t="s">
        <v>142</v>
      </c>
      <c r="D46" s="28" t="s">
        <v>99</v>
      </c>
      <c r="E46" s="29">
        <v>10.028040000000001</v>
      </c>
      <c r="F46" s="30"/>
      <c r="G46" s="31">
        <f>ROUND(E46*F46,2)</f>
        <v>0</v>
      </c>
      <c r="H46" s="32"/>
      <c r="I46" s="33">
        <f>ROUND(E46*H46,2)</f>
        <v>0</v>
      </c>
      <c r="J46" s="32"/>
      <c r="K46" s="33">
        <f>ROUND(E46*J46,2)</f>
        <v>0</v>
      </c>
      <c r="L46" s="33">
        <v>21</v>
      </c>
      <c r="M46" s="33">
        <f>G46*(1+L46/100)</f>
        <v>0</v>
      </c>
      <c r="N46" s="33">
        <v>0</v>
      </c>
      <c r="O46" s="33">
        <f>ROUND(E46*N46,2)</f>
        <v>0</v>
      </c>
      <c r="P46" s="33">
        <v>0</v>
      </c>
      <c r="Q46" s="33">
        <f>ROUND(E46*P46,2)</f>
        <v>0</v>
      </c>
      <c r="R46" s="33"/>
      <c r="S46" s="33" t="s">
        <v>100</v>
      </c>
      <c r="T46" s="33" t="s">
        <v>101</v>
      </c>
      <c r="U46" s="33">
        <v>0.38980000000000004</v>
      </c>
      <c r="V46" s="33">
        <f>ROUND(E46*U46,2)</f>
        <v>3.91</v>
      </c>
      <c r="W46" s="33"/>
      <c r="X46" s="34"/>
      <c r="Y46" s="34"/>
      <c r="Z46" s="34"/>
      <c r="AA46" s="34"/>
      <c r="AB46" s="34"/>
      <c r="AC46" s="34"/>
      <c r="AD46" s="34"/>
      <c r="AE46" s="34"/>
      <c r="AF46" s="34"/>
      <c r="AG46" s="34" t="s">
        <v>102</v>
      </c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</row>
    <row r="47" spans="1:60" outlineLevel="1" x14ac:dyDescent="0.2">
      <c r="A47" s="35"/>
      <c r="B47" s="36"/>
      <c r="C47" s="70" t="s">
        <v>143</v>
      </c>
      <c r="D47" s="71"/>
      <c r="E47" s="72">
        <v>10.028040000000001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4"/>
      <c r="Y47" s="34"/>
      <c r="Z47" s="34"/>
      <c r="AA47" s="34"/>
      <c r="AB47" s="34"/>
      <c r="AC47" s="34"/>
      <c r="AD47" s="34"/>
      <c r="AE47" s="34"/>
      <c r="AF47" s="34"/>
      <c r="AG47" s="34" t="s">
        <v>104</v>
      </c>
      <c r="AH47" s="34">
        <v>0</v>
      </c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outlineLevel="1" x14ac:dyDescent="0.2">
      <c r="A48" s="25">
        <v>7</v>
      </c>
      <c r="B48" s="26" t="s">
        <v>144</v>
      </c>
      <c r="C48" s="27" t="s">
        <v>145</v>
      </c>
      <c r="D48" s="28" t="s">
        <v>99</v>
      </c>
      <c r="E48" s="29">
        <v>103.44250000000001</v>
      </c>
      <c r="F48" s="30"/>
      <c r="G48" s="31">
        <f>ROUND(E48*F48,2)</f>
        <v>0</v>
      </c>
      <c r="H48" s="32"/>
      <c r="I48" s="33">
        <f>ROUND(E48*H48,2)</f>
        <v>0</v>
      </c>
      <c r="J48" s="32"/>
      <c r="K48" s="33">
        <f>ROUND(E48*J48,2)</f>
        <v>0</v>
      </c>
      <c r="L48" s="33">
        <v>21</v>
      </c>
      <c r="M48" s="33">
        <f>G48*(1+L48/100)</f>
        <v>0</v>
      </c>
      <c r="N48" s="33">
        <v>0</v>
      </c>
      <c r="O48" s="33">
        <f>ROUND(E48*N48,2)</f>
        <v>0</v>
      </c>
      <c r="P48" s="33">
        <v>0</v>
      </c>
      <c r="Q48" s="33">
        <f>ROUND(E48*P48,2)</f>
        <v>0</v>
      </c>
      <c r="R48" s="33"/>
      <c r="S48" s="33" t="s">
        <v>100</v>
      </c>
      <c r="T48" s="33" t="s">
        <v>101</v>
      </c>
      <c r="U48" s="33">
        <v>3.5330000000000004</v>
      </c>
      <c r="V48" s="33">
        <f>ROUND(E48*U48,2)</f>
        <v>365.46</v>
      </c>
      <c r="W48" s="33"/>
      <c r="X48" s="34"/>
      <c r="Y48" s="34"/>
      <c r="Z48" s="34"/>
      <c r="AA48" s="34"/>
      <c r="AB48" s="34"/>
      <c r="AC48" s="34"/>
      <c r="AD48" s="34"/>
      <c r="AE48" s="34"/>
      <c r="AF48" s="34"/>
      <c r="AG48" s="34" t="s">
        <v>102</v>
      </c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</row>
    <row r="49" spans="1:60" outlineLevel="1" x14ac:dyDescent="0.2">
      <c r="A49" s="35"/>
      <c r="B49" s="36"/>
      <c r="C49" s="70" t="s">
        <v>146</v>
      </c>
      <c r="D49" s="71"/>
      <c r="E49" s="72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4"/>
      <c r="Y49" s="34"/>
      <c r="Z49" s="34"/>
      <c r="AA49" s="34"/>
      <c r="AB49" s="34"/>
      <c r="AC49" s="34"/>
      <c r="AD49" s="34"/>
      <c r="AE49" s="34"/>
      <c r="AF49" s="34"/>
      <c r="AG49" s="34" t="s">
        <v>104</v>
      </c>
      <c r="AH49" s="34">
        <v>0</v>
      </c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ht="22.5" outlineLevel="1" x14ac:dyDescent="0.2">
      <c r="A50" s="35"/>
      <c r="B50" s="36"/>
      <c r="C50" s="70" t="s">
        <v>147</v>
      </c>
      <c r="D50" s="71"/>
      <c r="E50" s="72">
        <v>66.727500000000006</v>
      </c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4"/>
      <c r="Y50" s="34"/>
      <c r="Z50" s="34"/>
      <c r="AA50" s="34"/>
      <c r="AB50" s="34"/>
      <c r="AC50" s="34"/>
      <c r="AD50" s="34"/>
      <c r="AE50" s="34"/>
      <c r="AF50" s="34"/>
      <c r="AG50" s="34" t="s">
        <v>104</v>
      </c>
      <c r="AH50" s="34">
        <v>0</v>
      </c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</row>
    <row r="51" spans="1:60" outlineLevel="1" x14ac:dyDescent="0.2">
      <c r="A51" s="35"/>
      <c r="B51" s="36"/>
      <c r="C51" s="70" t="s">
        <v>148</v>
      </c>
      <c r="D51" s="71"/>
      <c r="E51" s="72">
        <v>2.3250000000000002</v>
      </c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/>
      <c r="Y51" s="34"/>
      <c r="Z51" s="34"/>
      <c r="AA51" s="34"/>
      <c r="AB51" s="34"/>
      <c r="AC51" s="34"/>
      <c r="AD51" s="34"/>
      <c r="AE51" s="34"/>
      <c r="AF51" s="34"/>
      <c r="AG51" s="34" t="s">
        <v>104</v>
      </c>
      <c r="AH51" s="34">
        <v>0</v>
      </c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outlineLevel="1" x14ac:dyDescent="0.2">
      <c r="A52" s="35"/>
      <c r="B52" s="36"/>
      <c r="C52" s="70" t="s">
        <v>149</v>
      </c>
      <c r="D52" s="71"/>
      <c r="E52" s="72">
        <v>2.3250000000000002</v>
      </c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4"/>
      <c r="Y52" s="34"/>
      <c r="Z52" s="34"/>
      <c r="AA52" s="34"/>
      <c r="AB52" s="34"/>
      <c r="AC52" s="34"/>
      <c r="AD52" s="34"/>
      <c r="AE52" s="34"/>
      <c r="AF52" s="34"/>
      <c r="AG52" s="34" t="s">
        <v>104</v>
      </c>
      <c r="AH52" s="34">
        <v>0</v>
      </c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</row>
    <row r="53" spans="1:60" ht="22.5" outlineLevel="1" x14ac:dyDescent="0.2">
      <c r="A53" s="35"/>
      <c r="B53" s="36"/>
      <c r="C53" s="70" t="s">
        <v>150</v>
      </c>
      <c r="D53" s="71"/>
      <c r="E53" s="72">
        <v>30.225000000000001</v>
      </c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4"/>
      <c r="Y53" s="34"/>
      <c r="Z53" s="34"/>
      <c r="AA53" s="34"/>
      <c r="AB53" s="34"/>
      <c r="AC53" s="34"/>
      <c r="AD53" s="34"/>
      <c r="AE53" s="34"/>
      <c r="AF53" s="34"/>
      <c r="AG53" s="34" t="s">
        <v>104</v>
      </c>
      <c r="AH53" s="34">
        <v>0</v>
      </c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</row>
    <row r="54" spans="1:60" outlineLevel="1" x14ac:dyDescent="0.2">
      <c r="A54" s="35"/>
      <c r="B54" s="36"/>
      <c r="C54" s="70" t="s">
        <v>151</v>
      </c>
      <c r="D54" s="71"/>
      <c r="E54" s="72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4"/>
      <c r="Y54" s="34"/>
      <c r="Z54" s="34"/>
      <c r="AA54" s="34"/>
      <c r="AB54" s="34"/>
      <c r="AC54" s="34"/>
      <c r="AD54" s="34"/>
      <c r="AE54" s="34"/>
      <c r="AF54" s="34"/>
      <c r="AG54" s="34" t="s">
        <v>104</v>
      </c>
      <c r="AH54" s="34">
        <v>0</v>
      </c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</row>
    <row r="55" spans="1:60" outlineLevel="1" x14ac:dyDescent="0.2">
      <c r="A55" s="35"/>
      <c r="B55" s="36"/>
      <c r="C55" s="70" t="s">
        <v>152</v>
      </c>
      <c r="D55" s="71"/>
      <c r="E55" s="72">
        <v>1.84</v>
      </c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4"/>
      <c r="Y55" s="34"/>
      <c r="Z55" s="34"/>
      <c r="AA55" s="34"/>
      <c r="AB55" s="34"/>
      <c r="AC55" s="34"/>
      <c r="AD55" s="34"/>
      <c r="AE55" s="34"/>
      <c r="AF55" s="34"/>
      <c r="AG55" s="34" t="s">
        <v>104</v>
      </c>
      <c r="AH55" s="34">
        <v>0</v>
      </c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</row>
    <row r="56" spans="1:60" ht="22.5" outlineLevel="1" x14ac:dyDescent="0.2">
      <c r="A56" s="25">
        <v>8</v>
      </c>
      <c r="B56" s="26" t="s">
        <v>153</v>
      </c>
      <c r="C56" s="27" t="s">
        <v>154</v>
      </c>
      <c r="D56" s="28" t="s">
        <v>99</v>
      </c>
      <c r="E56" s="29">
        <v>523.63300000000004</v>
      </c>
      <c r="F56" s="30"/>
      <c r="G56" s="31">
        <f>ROUND(E56*F56,2)</f>
        <v>0</v>
      </c>
      <c r="H56" s="32"/>
      <c r="I56" s="33">
        <f>ROUND(E56*H56,2)</f>
        <v>0</v>
      </c>
      <c r="J56" s="32"/>
      <c r="K56" s="33">
        <f>ROUND(E56*J56,2)</f>
        <v>0</v>
      </c>
      <c r="L56" s="33">
        <v>21</v>
      </c>
      <c r="M56" s="33">
        <f>G56*(1+L56/100)</f>
        <v>0</v>
      </c>
      <c r="N56" s="33">
        <v>0</v>
      </c>
      <c r="O56" s="33">
        <f>ROUND(E56*N56,2)</f>
        <v>0</v>
      </c>
      <c r="P56" s="33">
        <v>0</v>
      </c>
      <c r="Q56" s="33">
        <f>ROUND(E56*P56,2)</f>
        <v>0</v>
      </c>
      <c r="R56" s="33"/>
      <c r="S56" s="33" t="s">
        <v>100</v>
      </c>
      <c r="T56" s="33" t="s">
        <v>101</v>
      </c>
      <c r="U56" s="33">
        <v>1.1000000000000001E-2</v>
      </c>
      <c r="V56" s="33">
        <f>ROUND(E56*U56,2)</f>
        <v>5.76</v>
      </c>
      <c r="W56" s="33"/>
      <c r="X56" s="34"/>
      <c r="Y56" s="34"/>
      <c r="Z56" s="34"/>
      <c r="AA56" s="34"/>
      <c r="AB56" s="34"/>
      <c r="AC56" s="34"/>
      <c r="AD56" s="34"/>
      <c r="AE56" s="34"/>
      <c r="AF56" s="34"/>
      <c r="AG56" s="34" t="s">
        <v>102</v>
      </c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outlineLevel="1" x14ac:dyDescent="0.2">
      <c r="A57" s="35"/>
      <c r="B57" s="36"/>
      <c r="C57" s="70" t="s">
        <v>155</v>
      </c>
      <c r="D57" s="71"/>
      <c r="E57" s="72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4"/>
      <c r="Y57" s="34"/>
      <c r="Z57" s="34"/>
      <c r="AA57" s="34"/>
      <c r="AB57" s="34"/>
      <c r="AC57" s="34"/>
      <c r="AD57" s="34"/>
      <c r="AE57" s="34"/>
      <c r="AF57" s="34"/>
      <c r="AG57" s="34" t="s">
        <v>104</v>
      </c>
      <c r="AH57" s="34">
        <v>0</v>
      </c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</row>
    <row r="58" spans="1:60" outlineLevel="1" x14ac:dyDescent="0.2">
      <c r="A58" s="35"/>
      <c r="B58" s="36"/>
      <c r="C58" s="70" t="s">
        <v>156</v>
      </c>
      <c r="D58" s="71"/>
      <c r="E58" s="72">
        <v>450.79200000000003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4"/>
      <c r="Y58" s="34"/>
      <c r="Z58" s="34"/>
      <c r="AA58" s="34"/>
      <c r="AB58" s="34"/>
      <c r="AC58" s="34"/>
      <c r="AD58" s="34"/>
      <c r="AE58" s="34"/>
      <c r="AF58" s="34"/>
      <c r="AG58" s="34" t="s">
        <v>104</v>
      </c>
      <c r="AH58" s="34">
        <v>0</v>
      </c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</row>
    <row r="59" spans="1:60" outlineLevel="1" x14ac:dyDescent="0.2">
      <c r="A59" s="35"/>
      <c r="B59" s="36"/>
      <c r="C59" s="70" t="s">
        <v>157</v>
      </c>
      <c r="D59" s="71"/>
      <c r="E59" s="72">
        <v>50.701000000000001</v>
      </c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4"/>
      <c r="Y59" s="34"/>
      <c r="Z59" s="34"/>
      <c r="AA59" s="34"/>
      <c r="AB59" s="34"/>
      <c r="AC59" s="34"/>
      <c r="AD59" s="34"/>
      <c r="AE59" s="34"/>
      <c r="AF59" s="34"/>
      <c r="AG59" s="34" t="s">
        <v>104</v>
      </c>
      <c r="AH59" s="34">
        <v>0</v>
      </c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</row>
    <row r="60" spans="1:60" outlineLevel="1" x14ac:dyDescent="0.2">
      <c r="A60" s="35"/>
      <c r="B60" s="36"/>
      <c r="C60" s="70" t="s">
        <v>158</v>
      </c>
      <c r="D60" s="71"/>
      <c r="E60" s="72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4"/>
      <c r="Y60" s="34"/>
      <c r="Z60" s="34"/>
      <c r="AA60" s="34"/>
      <c r="AB60" s="34"/>
      <c r="AC60" s="34"/>
      <c r="AD60" s="34"/>
      <c r="AE60" s="34"/>
      <c r="AF60" s="34"/>
      <c r="AG60" s="34" t="s">
        <v>104</v>
      </c>
      <c r="AH60" s="34">
        <v>0</v>
      </c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</row>
    <row r="61" spans="1:60" outlineLevel="1" x14ac:dyDescent="0.2">
      <c r="A61" s="35"/>
      <c r="B61" s="36"/>
      <c r="C61" s="70" t="s">
        <v>159</v>
      </c>
      <c r="D61" s="71"/>
      <c r="E61" s="72">
        <v>22.14</v>
      </c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4"/>
      <c r="Y61" s="34"/>
      <c r="Z61" s="34"/>
      <c r="AA61" s="34"/>
      <c r="AB61" s="34"/>
      <c r="AC61" s="34"/>
      <c r="AD61" s="34"/>
      <c r="AE61" s="34"/>
      <c r="AF61" s="34"/>
      <c r="AG61" s="34" t="s">
        <v>104</v>
      </c>
      <c r="AH61" s="34">
        <v>0</v>
      </c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</row>
    <row r="62" spans="1:60" ht="22.5" outlineLevel="1" x14ac:dyDescent="0.2">
      <c r="A62" s="25">
        <v>9</v>
      </c>
      <c r="B62" s="26" t="s">
        <v>160</v>
      </c>
      <c r="C62" s="27" t="s">
        <v>161</v>
      </c>
      <c r="D62" s="28" t="s">
        <v>99</v>
      </c>
      <c r="E62" s="29">
        <v>421.36700000000002</v>
      </c>
      <c r="F62" s="30"/>
      <c r="G62" s="31">
        <f>ROUND(E62*F62,2)</f>
        <v>0</v>
      </c>
      <c r="H62" s="32"/>
      <c r="I62" s="33">
        <f>ROUND(E62*H62,2)</f>
        <v>0</v>
      </c>
      <c r="J62" s="32"/>
      <c r="K62" s="33">
        <f>ROUND(E62*J62,2)</f>
        <v>0</v>
      </c>
      <c r="L62" s="33">
        <v>21</v>
      </c>
      <c r="M62" s="33">
        <f>G62*(1+L62/100)</f>
        <v>0</v>
      </c>
      <c r="N62" s="33">
        <v>0</v>
      </c>
      <c r="O62" s="33">
        <f>ROUND(E62*N62,2)</f>
        <v>0</v>
      </c>
      <c r="P62" s="33">
        <v>0</v>
      </c>
      <c r="Q62" s="33">
        <f>ROUND(E62*P62,2)</f>
        <v>0</v>
      </c>
      <c r="R62" s="33"/>
      <c r="S62" s="33" t="s">
        <v>100</v>
      </c>
      <c r="T62" s="33" t="s">
        <v>101</v>
      </c>
      <c r="U62" s="33">
        <v>1.1000000000000001E-2</v>
      </c>
      <c r="V62" s="33">
        <f>ROUND(E62*U62,2)</f>
        <v>4.6399999999999997</v>
      </c>
      <c r="W62" s="33"/>
      <c r="X62" s="34"/>
      <c r="Y62" s="34"/>
      <c r="Z62" s="34"/>
      <c r="AA62" s="34"/>
      <c r="AB62" s="34"/>
      <c r="AC62" s="34"/>
      <c r="AD62" s="34"/>
      <c r="AE62" s="34"/>
      <c r="AF62" s="34"/>
      <c r="AG62" s="34" t="s">
        <v>102</v>
      </c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</row>
    <row r="63" spans="1:60" outlineLevel="1" x14ac:dyDescent="0.2">
      <c r="A63" s="35"/>
      <c r="B63" s="36"/>
      <c r="C63" s="70" t="s">
        <v>155</v>
      </c>
      <c r="D63" s="71"/>
      <c r="E63" s="72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4"/>
      <c r="Y63" s="34"/>
      <c r="Z63" s="34"/>
      <c r="AA63" s="34"/>
      <c r="AB63" s="34"/>
      <c r="AC63" s="34"/>
      <c r="AD63" s="34"/>
      <c r="AE63" s="34"/>
      <c r="AF63" s="34"/>
      <c r="AG63" s="34" t="s">
        <v>104</v>
      </c>
      <c r="AH63" s="34">
        <v>0</v>
      </c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</row>
    <row r="64" spans="1:60" outlineLevel="1" x14ac:dyDescent="0.2">
      <c r="A64" s="35"/>
      <c r="B64" s="36"/>
      <c r="C64" s="70" t="s">
        <v>156</v>
      </c>
      <c r="D64" s="71"/>
      <c r="E64" s="72">
        <v>450.79200000000003</v>
      </c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4"/>
      <c r="Y64" s="34"/>
      <c r="Z64" s="34"/>
      <c r="AA64" s="34"/>
      <c r="AB64" s="34"/>
      <c r="AC64" s="34"/>
      <c r="AD64" s="34"/>
      <c r="AE64" s="34"/>
      <c r="AF64" s="34"/>
      <c r="AG64" s="34" t="s">
        <v>104</v>
      </c>
      <c r="AH64" s="34">
        <v>0</v>
      </c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</row>
    <row r="65" spans="1:60" outlineLevel="1" x14ac:dyDescent="0.2">
      <c r="A65" s="35"/>
      <c r="B65" s="36"/>
      <c r="C65" s="70" t="s">
        <v>162</v>
      </c>
      <c r="D65" s="71"/>
      <c r="E65" s="72">
        <v>-51.564999999999998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4"/>
      <c r="Y65" s="34"/>
      <c r="Z65" s="34"/>
      <c r="AA65" s="34"/>
      <c r="AB65" s="34"/>
      <c r="AC65" s="34"/>
      <c r="AD65" s="34"/>
      <c r="AE65" s="34"/>
      <c r="AF65" s="34"/>
      <c r="AG65" s="34" t="s">
        <v>104</v>
      </c>
      <c r="AH65" s="34">
        <v>0</v>
      </c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</row>
    <row r="66" spans="1:60" outlineLevel="1" x14ac:dyDescent="0.2">
      <c r="A66" s="35"/>
      <c r="B66" s="36"/>
      <c r="C66" s="70" t="s">
        <v>158</v>
      </c>
      <c r="D66" s="71"/>
      <c r="E66" s="72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4"/>
      <c r="Y66" s="34"/>
      <c r="Z66" s="34"/>
      <c r="AA66" s="34"/>
      <c r="AB66" s="34"/>
      <c r="AC66" s="34"/>
      <c r="AD66" s="34"/>
      <c r="AE66" s="34"/>
      <c r="AF66" s="34"/>
      <c r="AG66" s="34" t="s">
        <v>104</v>
      </c>
      <c r="AH66" s="34">
        <v>0</v>
      </c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outlineLevel="1" x14ac:dyDescent="0.2">
      <c r="A67" s="35"/>
      <c r="B67" s="36"/>
      <c r="C67" s="70" t="s">
        <v>159</v>
      </c>
      <c r="D67" s="71"/>
      <c r="E67" s="72">
        <v>22.14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4"/>
      <c r="Y67" s="34"/>
      <c r="Z67" s="34"/>
      <c r="AA67" s="34"/>
      <c r="AB67" s="34"/>
      <c r="AC67" s="34"/>
      <c r="AD67" s="34"/>
      <c r="AE67" s="34"/>
      <c r="AF67" s="34"/>
      <c r="AG67" s="34" t="s">
        <v>104</v>
      </c>
      <c r="AH67" s="34">
        <v>0</v>
      </c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</row>
    <row r="68" spans="1:60" outlineLevel="1" x14ac:dyDescent="0.2">
      <c r="A68" s="25">
        <v>10</v>
      </c>
      <c r="B68" s="26" t="s">
        <v>163</v>
      </c>
      <c r="C68" s="27" t="s">
        <v>164</v>
      </c>
      <c r="D68" s="28" t="s">
        <v>99</v>
      </c>
      <c r="E68" s="29">
        <v>2106.835</v>
      </c>
      <c r="F68" s="30"/>
      <c r="G68" s="31">
        <f>ROUND(E68*F68,2)</f>
        <v>0</v>
      </c>
      <c r="H68" s="32"/>
      <c r="I68" s="33">
        <f>ROUND(E68*H68,2)</f>
        <v>0</v>
      </c>
      <c r="J68" s="32"/>
      <c r="K68" s="33">
        <f>ROUND(E68*J68,2)</f>
        <v>0</v>
      </c>
      <c r="L68" s="33">
        <v>21</v>
      </c>
      <c r="M68" s="33">
        <f>G68*(1+L68/100)</f>
        <v>0</v>
      </c>
      <c r="N68" s="33">
        <v>0</v>
      </c>
      <c r="O68" s="33">
        <f>ROUND(E68*N68,2)</f>
        <v>0</v>
      </c>
      <c r="P68" s="33">
        <v>0</v>
      </c>
      <c r="Q68" s="33">
        <f>ROUND(E68*P68,2)</f>
        <v>0</v>
      </c>
      <c r="R68" s="33"/>
      <c r="S68" s="33" t="s">
        <v>100</v>
      </c>
      <c r="T68" s="33" t="s">
        <v>101</v>
      </c>
      <c r="U68" s="33">
        <v>0</v>
      </c>
      <c r="V68" s="33">
        <f>ROUND(E68*U68,2)</f>
        <v>0</v>
      </c>
      <c r="W68" s="33"/>
      <c r="X68" s="34"/>
      <c r="Y68" s="34"/>
      <c r="Z68" s="34"/>
      <c r="AA68" s="34"/>
      <c r="AB68" s="34"/>
      <c r="AC68" s="34"/>
      <c r="AD68" s="34"/>
      <c r="AE68" s="34"/>
      <c r="AF68" s="34"/>
      <c r="AG68" s="34" t="s">
        <v>102</v>
      </c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outlineLevel="1" x14ac:dyDescent="0.2">
      <c r="A69" s="35"/>
      <c r="B69" s="36"/>
      <c r="C69" s="70" t="s">
        <v>165</v>
      </c>
      <c r="D69" s="71"/>
      <c r="E69" s="72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4"/>
      <c r="Y69" s="34"/>
      <c r="Z69" s="34"/>
      <c r="AA69" s="34"/>
      <c r="AB69" s="34"/>
      <c r="AC69" s="34"/>
      <c r="AD69" s="34"/>
      <c r="AE69" s="34"/>
      <c r="AF69" s="34"/>
      <c r="AG69" s="34" t="s">
        <v>104</v>
      </c>
      <c r="AH69" s="34">
        <v>0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</row>
    <row r="70" spans="1:60" outlineLevel="1" x14ac:dyDescent="0.2">
      <c r="A70" s="35"/>
      <c r="B70" s="36"/>
      <c r="C70" s="70" t="s">
        <v>155</v>
      </c>
      <c r="D70" s="71"/>
      <c r="E70" s="72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4"/>
      <c r="Y70" s="34"/>
      <c r="Z70" s="34"/>
      <c r="AA70" s="34"/>
      <c r="AB70" s="34"/>
      <c r="AC70" s="34"/>
      <c r="AD70" s="34"/>
      <c r="AE70" s="34"/>
      <c r="AF70" s="34"/>
      <c r="AG70" s="34" t="s">
        <v>104</v>
      </c>
      <c r="AH70" s="34">
        <v>0</v>
      </c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</row>
    <row r="71" spans="1:60" outlineLevel="1" x14ac:dyDescent="0.2">
      <c r="A71" s="35"/>
      <c r="B71" s="36"/>
      <c r="C71" s="70" t="s">
        <v>166</v>
      </c>
      <c r="D71" s="71"/>
      <c r="E71" s="72">
        <v>2253.96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4"/>
      <c r="Y71" s="34"/>
      <c r="Z71" s="34"/>
      <c r="AA71" s="34"/>
      <c r="AB71" s="34"/>
      <c r="AC71" s="34"/>
      <c r="AD71" s="34"/>
      <c r="AE71" s="34"/>
      <c r="AF71" s="34"/>
      <c r="AG71" s="34" t="s">
        <v>104</v>
      </c>
      <c r="AH71" s="34">
        <v>0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</row>
    <row r="72" spans="1:60" outlineLevel="1" x14ac:dyDescent="0.2">
      <c r="A72" s="35"/>
      <c r="B72" s="36"/>
      <c r="C72" s="70" t="s">
        <v>167</v>
      </c>
      <c r="D72" s="71"/>
      <c r="E72" s="72">
        <v>-257.82499999999999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4"/>
      <c r="Y72" s="34"/>
      <c r="Z72" s="34"/>
      <c r="AA72" s="34"/>
      <c r="AB72" s="34"/>
      <c r="AC72" s="34"/>
      <c r="AD72" s="34"/>
      <c r="AE72" s="34"/>
      <c r="AF72" s="34"/>
      <c r="AG72" s="34" t="s">
        <v>104</v>
      </c>
      <c r="AH72" s="34">
        <v>0</v>
      </c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</row>
    <row r="73" spans="1:60" outlineLevel="1" x14ac:dyDescent="0.2">
      <c r="A73" s="35"/>
      <c r="B73" s="36"/>
      <c r="C73" s="70" t="s">
        <v>158</v>
      </c>
      <c r="D73" s="71"/>
      <c r="E73" s="72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4"/>
      <c r="Y73" s="34"/>
      <c r="Z73" s="34"/>
      <c r="AA73" s="34"/>
      <c r="AB73" s="34"/>
      <c r="AC73" s="34"/>
      <c r="AD73" s="34"/>
      <c r="AE73" s="34"/>
      <c r="AF73" s="34"/>
      <c r="AG73" s="34" t="s">
        <v>104</v>
      </c>
      <c r="AH73" s="34">
        <v>0</v>
      </c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</row>
    <row r="74" spans="1:60" outlineLevel="1" x14ac:dyDescent="0.2">
      <c r="A74" s="35"/>
      <c r="B74" s="36"/>
      <c r="C74" s="70" t="s">
        <v>168</v>
      </c>
      <c r="D74" s="71"/>
      <c r="E74" s="72">
        <v>110.7</v>
      </c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4"/>
      <c r="Y74" s="34"/>
      <c r="Z74" s="34"/>
      <c r="AA74" s="34"/>
      <c r="AB74" s="34"/>
      <c r="AC74" s="34"/>
      <c r="AD74" s="34"/>
      <c r="AE74" s="34"/>
      <c r="AF74" s="34"/>
      <c r="AG74" s="34" t="s">
        <v>104</v>
      </c>
      <c r="AH74" s="34">
        <v>0</v>
      </c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</row>
    <row r="75" spans="1:60" outlineLevel="1" x14ac:dyDescent="0.2">
      <c r="A75" s="25">
        <v>11</v>
      </c>
      <c r="B75" s="26" t="s">
        <v>169</v>
      </c>
      <c r="C75" s="27" t="s">
        <v>170</v>
      </c>
      <c r="D75" s="28" t="s">
        <v>99</v>
      </c>
      <c r="E75" s="29">
        <v>472.93200000000002</v>
      </c>
      <c r="F75" s="30"/>
      <c r="G75" s="31">
        <f>ROUND(E75*F75,2)</f>
        <v>0</v>
      </c>
      <c r="H75" s="32"/>
      <c r="I75" s="33">
        <f>ROUND(E75*H75,2)</f>
        <v>0</v>
      </c>
      <c r="J75" s="32"/>
      <c r="K75" s="33">
        <f>ROUND(E75*J75,2)</f>
        <v>0</v>
      </c>
      <c r="L75" s="33">
        <v>21</v>
      </c>
      <c r="M75" s="33">
        <f>G75*(1+L75/100)</f>
        <v>0</v>
      </c>
      <c r="N75" s="33">
        <v>0</v>
      </c>
      <c r="O75" s="33">
        <f>ROUND(E75*N75,2)</f>
        <v>0</v>
      </c>
      <c r="P75" s="33">
        <v>0</v>
      </c>
      <c r="Q75" s="33">
        <f>ROUND(E75*P75,2)</f>
        <v>0</v>
      </c>
      <c r="R75" s="33"/>
      <c r="S75" s="33" t="s">
        <v>100</v>
      </c>
      <c r="T75" s="33" t="s">
        <v>101</v>
      </c>
      <c r="U75" s="33">
        <v>5.3000000000000005E-2</v>
      </c>
      <c r="V75" s="33">
        <f>ROUND(E75*U75,2)</f>
        <v>25.07</v>
      </c>
      <c r="W75" s="33"/>
      <c r="X75" s="34"/>
      <c r="Y75" s="34"/>
      <c r="Z75" s="34"/>
      <c r="AA75" s="34"/>
      <c r="AB75" s="34"/>
      <c r="AC75" s="34"/>
      <c r="AD75" s="34"/>
      <c r="AE75" s="34"/>
      <c r="AF75" s="34"/>
      <c r="AG75" s="34" t="s">
        <v>102</v>
      </c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</row>
    <row r="76" spans="1:60" outlineLevel="1" x14ac:dyDescent="0.2">
      <c r="A76" s="35"/>
      <c r="B76" s="36"/>
      <c r="C76" s="70" t="s">
        <v>155</v>
      </c>
      <c r="D76" s="71"/>
      <c r="E76" s="72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4"/>
      <c r="Y76" s="34"/>
      <c r="Z76" s="34"/>
      <c r="AA76" s="34"/>
      <c r="AB76" s="34"/>
      <c r="AC76" s="34"/>
      <c r="AD76" s="34"/>
      <c r="AE76" s="34"/>
      <c r="AF76" s="34"/>
      <c r="AG76" s="34" t="s">
        <v>104</v>
      </c>
      <c r="AH76" s="34">
        <v>0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</row>
    <row r="77" spans="1:60" ht="22.5" outlineLevel="1" x14ac:dyDescent="0.2">
      <c r="A77" s="35"/>
      <c r="B77" s="36"/>
      <c r="C77" s="70" t="s">
        <v>171</v>
      </c>
      <c r="D77" s="71"/>
      <c r="E77" s="72">
        <v>450.79200000000003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4"/>
      <c r="Y77" s="34"/>
      <c r="Z77" s="34"/>
      <c r="AA77" s="34"/>
      <c r="AB77" s="34"/>
      <c r="AC77" s="34"/>
      <c r="AD77" s="34"/>
      <c r="AE77" s="34"/>
      <c r="AF77" s="34"/>
      <c r="AG77" s="34" t="s">
        <v>104</v>
      </c>
      <c r="AH77" s="34">
        <v>0</v>
      </c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</row>
    <row r="78" spans="1:60" outlineLevel="1" x14ac:dyDescent="0.2">
      <c r="A78" s="35"/>
      <c r="B78" s="36"/>
      <c r="C78" s="70" t="s">
        <v>158</v>
      </c>
      <c r="D78" s="71"/>
      <c r="E78" s="72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4"/>
      <c r="Y78" s="34"/>
      <c r="Z78" s="34"/>
      <c r="AA78" s="34"/>
      <c r="AB78" s="34"/>
      <c r="AC78" s="34"/>
      <c r="AD78" s="34"/>
      <c r="AE78" s="34"/>
      <c r="AF78" s="34"/>
      <c r="AG78" s="34" t="s">
        <v>104</v>
      </c>
      <c r="AH78" s="34">
        <v>0</v>
      </c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</row>
    <row r="79" spans="1:60" outlineLevel="1" x14ac:dyDescent="0.2">
      <c r="A79" s="35"/>
      <c r="B79" s="36"/>
      <c r="C79" s="70" t="s">
        <v>172</v>
      </c>
      <c r="D79" s="71"/>
      <c r="E79" s="72">
        <v>22.14</v>
      </c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4"/>
      <c r="Y79" s="34"/>
      <c r="Z79" s="34"/>
      <c r="AA79" s="34"/>
      <c r="AB79" s="34"/>
      <c r="AC79" s="34"/>
      <c r="AD79" s="34"/>
      <c r="AE79" s="34"/>
      <c r="AF79" s="34"/>
      <c r="AG79" s="34" t="s">
        <v>104</v>
      </c>
      <c r="AH79" s="34">
        <v>0</v>
      </c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</row>
    <row r="80" spans="1:60" outlineLevel="1" x14ac:dyDescent="0.2">
      <c r="A80" s="25">
        <v>12</v>
      </c>
      <c r="B80" s="26" t="s">
        <v>173</v>
      </c>
      <c r="C80" s="27" t="s">
        <v>174</v>
      </c>
      <c r="D80" s="28" t="s">
        <v>99</v>
      </c>
      <c r="E80" s="29">
        <v>472.93200000000002</v>
      </c>
      <c r="F80" s="30"/>
      <c r="G80" s="31">
        <f>ROUND(E80*F80,2)</f>
        <v>0</v>
      </c>
      <c r="H80" s="32"/>
      <c r="I80" s="33">
        <f>ROUND(E80*H80,2)</f>
        <v>0</v>
      </c>
      <c r="J80" s="32"/>
      <c r="K80" s="33">
        <f>ROUND(E80*J80,2)</f>
        <v>0</v>
      </c>
      <c r="L80" s="33">
        <v>21</v>
      </c>
      <c r="M80" s="33">
        <f>G80*(1+L80/100)</f>
        <v>0</v>
      </c>
      <c r="N80" s="33">
        <v>0</v>
      </c>
      <c r="O80" s="33">
        <f>ROUND(E80*N80,2)</f>
        <v>0</v>
      </c>
      <c r="P80" s="33">
        <v>0</v>
      </c>
      <c r="Q80" s="33">
        <f>ROUND(E80*P80,2)</f>
        <v>0</v>
      </c>
      <c r="R80" s="33"/>
      <c r="S80" s="33" t="s">
        <v>100</v>
      </c>
      <c r="T80" s="33" t="s">
        <v>101</v>
      </c>
      <c r="U80" s="33">
        <v>9.0000000000000011E-3</v>
      </c>
      <c r="V80" s="33">
        <f>ROUND(E80*U80,2)</f>
        <v>4.26</v>
      </c>
      <c r="W80" s="33"/>
      <c r="X80" s="34"/>
      <c r="Y80" s="34"/>
      <c r="Z80" s="34"/>
      <c r="AA80" s="34"/>
      <c r="AB80" s="34"/>
      <c r="AC80" s="34"/>
      <c r="AD80" s="34"/>
      <c r="AE80" s="34"/>
      <c r="AF80" s="34"/>
      <c r="AG80" s="34" t="s">
        <v>102</v>
      </c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</row>
    <row r="81" spans="1:60" outlineLevel="1" x14ac:dyDescent="0.2">
      <c r="A81" s="35"/>
      <c r="B81" s="36"/>
      <c r="C81" s="70" t="s">
        <v>155</v>
      </c>
      <c r="D81" s="71"/>
      <c r="E81" s="72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4"/>
      <c r="Y81" s="34"/>
      <c r="Z81" s="34"/>
      <c r="AA81" s="34"/>
      <c r="AB81" s="34"/>
      <c r="AC81" s="34"/>
      <c r="AD81" s="34"/>
      <c r="AE81" s="34"/>
      <c r="AF81" s="34"/>
      <c r="AG81" s="34" t="s">
        <v>104</v>
      </c>
      <c r="AH81" s="34">
        <v>0</v>
      </c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</row>
    <row r="82" spans="1:60" ht="22.5" outlineLevel="1" x14ac:dyDescent="0.2">
      <c r="A82" s="35"/>
      <c r="B82" s="36"/>
      <c r="C82" s="70" t="s">
        <v>171</v>
      </c>
      <c r="D82" s="71"/>
      <c r="E82" s="72">
        <v>450.79200000000003</v>
      </c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4"/>
      <c r="Y82" s="34"/>
      <c r="Z82" s="34"/>
      <c r="AA82" s="34"/>
      <c r="AB82" s="34"/>
      <c r="AC82" s="34"/>
      <c r="AD82" s="34"/>
      <c r="AE82" s="34"/>
      <c r="AF82" s="34"/>
      <c r="AG82" s="34" t="s">
        <v>104</v>
      </c>
      <c r="AH82" s="34">
        <v>0</v>
      </c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</row>
    <row r="83" spans="1:60" outlineLevel="1" x14ac:dyDescent="0.2">
      <c r="A83" s="35"/>
      <c r="B83" s="36"/>
      <c r="C83" s="70" t="s">
        <v>158</v>
      </c>
      <c r="D83" s="71"/>
      <c r="E83" s="72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4"/>
      <c r="Y83" s="34"/>
      <c r="Z83" s="34"/>
      <c r="AA83" s="34"/>
      <c r="AB83" s="34"/>
      <c r="AC83" s="34"/>
      <c r="AD83" s="34"/>
      <c r="AE83" s="34"/>
      <c r="AF83" s="34"/>
      <c r="AG83" s="34" t="s">
        <v>104</v>
      </c>
      <c r="AH83" s="34">
        <v>0</v>
      </c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</row>
    <row r="84" spans="1:60" outlineLevel="1" x14ac:dyDescent="0.2">
      <c r="A84" s="35"/>
      <c r="B84" s="36"/>
      <c r="C84" s="70" t="s">
        <v>172</v>
      </c>
      <c r="D84" s="71"/>
      <c r="E84" s="72">
        <v>22.14</v>
      </c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4"/>
      <c r="Y84" s="34"/>
      <c r="Z84" s="34"/>
      <c r="AA84" s="34"/>
      <c r="AB84" s="34"/>
      <c r="AC84" s="34"/>
      <c r="AD84" s="34"/>
      <c r="AE84" s="34"/>
      <c r="AF84" s="34"/>
      <c r="AG84" s="34" t="s">
        <v>104</v>
      </c>
      <c r="AH84" s="34">
        <v>0</v>
      </c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</row>
    <row r="85" spans="1:60" outlineLevel="1" x14ac:dyDescent="0.2">
      <c r="A85" s="25">
        <v>13</v>
      </c>
      <c r="B85" s="26" t="s">
        <v>175</v>
      </c>
      <c r="C85" s="27" t="s">
        <v>176</v>
      </c>
      <c r="D85" s="28" t="s">
        <v>99</v>
      </c>
      <c r="E85" s="29">
        <v>51.564800000000005</v>
      </c>
      <c r="F85" s="30"/>
      <c r="G85" s="31">
        <f>ROUND(E85*F85,2)</f>
        <v>0</v>
      </c>
      <c r="H85" s="32"/>
      <c r="I85" s="33">
        <f>ROUND(E85*H85,2)</f>
        <v>0</v>
      </c>
      <c r="J85" s="32"/>
      <c r="K85" s="33">
        <f>ROUND(E85*J85,2)</f>
        <v>0</v>
      </c>
      <c r="L85" s="33">
        <v>21</v>
      </c>
      <c r="M85" s="33">
        <f>G85*(1+L85/100)</f>
        <v>0</v>
      </c>
      <c r="N85" s="33">
        <v>0</v>
      </c>
      <c r="O85" s="33">
        <f>ROUND(E85*N85,2)</f>
        <v>0</v>
      </c>
      <c r="P85" s="33">
        <v>0</v>
      </c>
      <c r="Q85" s="33">
        <f>ROUND(E85*P85,2)</f>
        <v>0</v>
      </c>
      <c r="R85" s="33"/>
      <c r="S85" s="33" t="s">
        <v>100</v>
      </c>
      <c r="T85" s="33" t="s">
        <v>101</v>
      </c>
      <c r="U85" s="33">
        <v>1.1500000000000001</v>
      </c>
      <c r="V85" s="33">
        <f>ROUND(E85*U85,2)</f>
        <v>59.3</v>
      </c>
      <c r="W85" s="33"/>
      <c r="X85" s="34"/>
      <c r="Y85" s="34"/>
      <c r="Z85" s="34"/>
      <c r="AA85" s="34"/>
      <c r="AB85" s="34"/>
      <c r="AC85" s="34"/>
      <c r="AD85" s="34"/>
      <c r="AE85" s="34"/>
      <c r="AF85" s="34"/>
      <c r="AG85" s="34" t="s">
        <v>102</v>
      </c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</row>
    <row r="86" spans="1:60" outlineLevel="1" x14ac:dyDescent="0.2">
      <c r="A86" s="35"/>
      <c r="B86" s="36"/>
      <c r="C86" s="70" t="s">
        <v>177</v>
      </c>
      <c r="D86" s="71"/>
      <c r="E86" s="72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4"/>
      <c r="Y86" s="34"/>
      <c r="Z86" s="34"/>
      <c r="AA86" s="34"/>
      <c r="AB86" s="34"/>
      <c r="AC86" s="34"/>
      <c r="AD86" s="34"/>
      <c r="AE86" s="34"/>
      <c r="AF86" s="34"/>
      <c r="AG86" s="34" t="s">
        <v>104</v>
      </c>
      <c r="AH86" s="34">
        <v>0</v>
      </c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</row>
    <row r="87" spans="1:60" outlineLevel="1" x14ac:dyDescent="0.2">
      <c r="A87" s="35"/>
      <c r="B87" s="36"/>
      <c r="C87" s="70" t="s">
        <v>178</v>
      </c>
      <c r="D87" s="71"/>
      <c r="E87" s="72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4"/>
      <c r="Y87" s="34"/>
      <c r="Z87" s="34"/>
      <c r="AA87" s="34"/>
      <c r="AB87" s="34"/>
      <c r="AC87" s="34"/>
      <c r="AD87" s="34"/>
      <c r="AE87" s="34"/>
      <c r="AF87" s="34"/>
      <c r="AG87" s="34" t="s">
        <v>104</v>
      </c>
      <c r="AH87" s="34">
        <v>0</v>
      </c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</row>
    <row r="88" spans="1:60" outlineLevel="1" x14ac:dyDescent="0.2">
      <c r="A88" s="35"/>
      <c r="B88" s="36"/>
      <c r="C88" s="70" t="s">
        <v>179</v>
      </c>
      <c r="D88" s="71"/>
      <c r="E88" s="72">
        <v>51.564800000000005</v>
      </c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4"/>
      <c r="Y88" s="34"/>
      <c r="Z88" s="34"/>
      <c r="AA88" s="34"/>
      <c r="AB88" s="34"/>
      <c r="AC88" s="34"/>
      <c r="AD88" s="34"/>
      <c r="AE88" s="34"/>
      <c r="AF88" s="34"/>
      <c r="AG88" s="34" t="s">
        <v>104</v>
      </c>
      <c r="AH88" s="34">
        <v>0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</row>
    <row r="89" spans="1:60" ht="45" outlineLevel="1" x14ac:dyDescent="0.2">
      <c r="A89" s="25">
        <v>14</v>
      </c>
      <c r="B89" s="26" t="s">
        <v>180</v>
      </c>
      <c r="C89" s="27" t="s">
        <v>181</v>
      </c>
      <c r="D89" s="28" t="s">
        <v>182</v>
      </c>
      <c r="E89" s="29">
        <v>2224.38</v>
      </c>
      <c r="F89" s="30"/>
      <c r="G89" s="31">
        <f>ROUND(E89*F89,2)</f>
        <v>0</v>
      </c>
      <c r="H89" s="32"/>
      <c r="I89" s="33">
        <f>ROUND(E89*H89,2)</f>
        <v>0</v>
      </c>
      <c r="J89" s="32"/>
      <c r="K89" s="33">
        <f>ROUND(E89*J89,2)</f>
        <v>0</v>
      </c>
      <c r="L89" s="33">
        <v>21</v>
      </c>
      <c r="M89" s="33">
        <f>G89*(1+L89/100)</f>
        <v>0</v>
      </c>
      <c r="N89" s="33">
        <v>0</v>
      </c>
      <c r="O89" s="33">
        <f>ROUND(E89*N89,2)</f>
        <v>0</v>
      </c>
      <c r="P89" s="33">
        <v>0</v>
      </c>
      <c r="Q89" s="33">
        <f>ROUND(E89*P89,2)</f>
        <v>0</v>
      </c>
      <c r="R89" s="33"/>
      <c r="S89" s="33" t="s">
        <v>100</v>
      </c>
      <c r="T89" s="33" t="s">
        <v>101</v>
      </c>
      <c r="U89" s="33">
        <v>1.8000000000000002E-2</v>
      </c>
      <c r="V89" s="33">
        <f>ROUND(E89*U89,2)</f>
        <v>40.04</v>
      </c>
      <c r="W89" s="33"/>
      <c r="X89" s="34"/>
      <c r="Y89" s="34"/>
      <c r="Z89" s="34"/>
      <c r="AA89" s="34"/>
      <c r="AB89" s="34"/>
      <c r="AC89" s="34"/>
      <c r="AD89" s="34"/>
      <c r="AE89" s="34"/>
      <c r="AF89" s="34"/>
      <c r="AG89" s="34" t="s">
        <v>102</v>
      </c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</row>
    <row r="90" spans="1:60" outlineLevel="1" x14ac:dyDescent="0.2">
      <c r="A90" s="35"/>
      <c r="B90" s="36"/>
      <c r="C90" s="70" t="s">
        <v>112</v>
      </c>
      <c r="D90" s="71"/>
      <c r="E90" s="72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4"/>
      <c r="Y90" s="34"/>
      <c r="Z90" s="34"/>
      <c r="AA90" s="34"/>
      <c r="AB90" s="34"/>
      <c r="AC90" s="34"/>
      <c r="AD90" s="34"/>
      <c r="AE90" s="34"/>
      <c r="AF90" s="34"/>
      <c r="AG90" s="34" t="s">
        <v>104</v>
      </c>
      <c r="AH90" s="34">
        <v>0</v>
      </c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</row>
    <row r="91" spans="1:60" outlineLevel="1" x14ac:dyDescent="0.2">
      <c r="A91" s="35"/>
      <c r="B91" s="36"/>
      <c r="C91" s="70" t="s">
        <v>183</v>
      </c>
      <c r="D91" s="71"/>
      <c r="E91" s="72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4"/>
      <c r="Y91" s="34"/>
      <c r="Z91" s="34"/>
      <c r="AA91" s="34"/>
      <c r="AB91" s="34"/>
      <c r="AC91" s="34"/>
      <c r="AD91" s="34"/>
      <c r="AE91" s="34"/>
      <c r="AF91" s="34"/>
      <c r="AG91" s="34" t="s">
        <v>104</v>
      </c>
      <c r="AH91" s="34">
        <v>0</v>
      </c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</row>
    <row r="92" spans="1:60" ht="22.5" outlineLevel="1" x14ac:dyDescent="0.2">
      <c r="A92" s="35"/>
      <c r="B92" s="36"/>
      <c r="C92" s="70" t="s">
        <v>184</v>
      </c>
      <c r="D92" s="71"/>
      <c r="E92" s="72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4"/>
      <c r="Y92" s="34"/>
      <c r="Z92" s="34"/>
      <c r="AA92" s="34"/>
      <c r="AB92" s="34"/>
      <c r="AC92" s="34"/>
      <c r="AD92" s="34"/>
      <c r="AE92" s="34"/>
      <c r="AF92" s="34"/>
      <c r="AG92" s="34" t="s">
        <v>104</v>
      </c>
      <c r="AH92" s="34">
        <v>0</v>
      </c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</row>
    <row r="93" spans="1:60" outlineLevel="1" x14ac:dyDescent="0.2">
      <c r="A93" s="35"/>
      <c r="B93" s="36"/>
      <c r="C93" s="70" t="s">
        <v>185</v>
      </c>
      <c r="D93" s="71"/>
      <c r="E93" s="72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4"/>
      <c r="Y93" s="34"/>
      <c r="Z93" s="34"/>
      <c r="AA93" s="34"/>
      <c r="AB93" s="34"/>
      <c r="AC93" s="34"/>
      <c r="AD93" s="34"/>
      <c r="AE93" s="34"/>
      <c r="AF93" s="34"/>
      <c r="AG93" s="34" t="s">
        <v>104</v>
      </c>
      <c r="AH93" s="34">
        <v>0</v>
      </c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</row>
    <row r="94" spans="1:60" ht="22.5" outlineLevel="1" x14ac:dyDescent="0.2">
      <c r="A94" s="35"/>
      <c r="B94" s="36"/>
      <c r="C94" s="70" t="s">
        <v>186</v>
      </c>
      <c r="D94" s="71"/>
      <c r="E94" s="72">
        <v>1763</v>
      </c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4"/>
      <c r="Y94" s="34"/>
      <c r="Z94" s="34"/>
      <c r="AA94" s="34"/>
      <c r="AB94" s="34"/>
      <c r="AC94" s="34"/>
      <c r="AD94" s="34"/>
      <c r="AE94" s="34"/>
      <c r="AF94" s="34"/>
      <c r="AG94" s="34" t="s">
        <v>104</v>
      </c>
      <c r="AH94" s="34">
        <v>0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</row>
    <row r="95" spans="1:60" outlineLevel="1" x14ac:dyDescent="0.2">
      <c r="A95" s="35"/>
      <c r="B95" s="36"/>
      <c r="C95" s="70" t="s">
        <v>187</v>
      </c>
      <c r="D95" s="71"/>
      <c r="E95" s="72">
        <v>63.7</v>
      </c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4"/>
      <c r="Y95" s="34"/>
      <c r="Z95" s="34"/>
      <c r="AA95" s="34"/>
      <c r="AB95" s="34"/>
      <c r="AC95" s="34"/>
      <c r="AD95" s="34"/>
      <c r="AE95" s="34"/>
      <c r="AF95" s="34"/>
      <c r="AG95" s="34" t="s">
        <v>104</v>
      </c>
      <c r="AH95" s="34">
        <v>0</v>
      </c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</row>
    <row r="96" spans="1:60" outlineLevel="1" x14ac:dyDescent="0.2">
      <c r="A96" s="35"/>
      <c r="B96" s="36"/>
      <c r="C96" s="70" t="s">
        <v>188</v>
      </c>
      <c r="D96" s="71"/>
      <c r="E96" s="72">
        <v>1.6</v>
      </c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4"/>
      <c r="Y96" s="34"/>
      <c r="Z96" s="34"/>
      <c r="AA96" s="34"/>
      <c r="AB96" s="34"/>
      <c r="AC96" s="34"/>
      <c r="AD96" s="34"/>
      <c r="AE96" s="34"/>
      <c r="AF96" s="34"/>
      <c r="AG96" s="34" t="s">
        <v>104</v>
      </c>
      <c r="AH96" s="34">
        <v>0</v>
      </c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</row>
    <row r="97" spans="1:60" outlineLevel="1" x14ac:dyDescent="0.2">
      <c r="A97" s="35"/>
      <c r="B97" s="36"/>
      <c r="C97" s="70" t="s">
        <v>121</v>
      </c>
      <c r="D97" s="71"/>
      <c r="E97" s="72">
        <v>1828.3000000000002</v>
      </c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4"/>
      <c r="Y97" s="34"/>
      <c r="Z97" s="34"/>
      <c r="AA97" s="34"/>
      <c r="AB97" s="34"/>
      <c r="AC97" s="34"/>
      <c r="AD97" s="34"/>
      <c r="AE97" s="34"/>
      <c r="AF97" s="34"/>
      <c r="AG97" s="34" t="s">
        <v>104</v>
      </c>
      <c r="AH97" s="34">
        <v>1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</row>
    <row r="98" spans="1:60" outlineLevel="1" x14ac:dyDescent="0.2">
      <c r="A98" s="35"/>
      <c r="B98" s="36"/>
      <c r="C98" s="70" t="s">
        <v>189</v>
      </c>
      <c r="D98" s="71"/>
      <c r="E98" s="72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4"/>
      <c r="Y98" s="34"/>
      <c r="Z98" s="34"/>
      <c r="AA98" s="34"/>
      <c r="AB98" s="34"/>
      <c r="AC98" s="34"/>
      <c r="AD98" s="34"/>
      <c r="AE98" s="34"/>
      <c r="AF98" s="34"/>
      <c r="AG98" s="34" t="s">
        <v>104</v>
      </c>
      <c r="AH98" s="34">
        <v>0</v>
      </c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</row>
    <row r="99" spans="1:60" ht="22.5" outlineLevel="1" x14ac:dyDescent="0.2">
      <c r="A99" s="35"/>
      <c r="B99" s="36"/>
      <c r="C99" s="70" t="s">
        <v>190</v>
      </c>
      <c r="D99" s="71"/>
      <c r="E99" s="72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4"/>
      <c r="Y99" s="34"/>
      <c r="Z99" s="34"/>
      <c r="AA99" s="34"/>
      <c r="AB99" s="34"/>
      <c r="AC99" s="34"/>
      <c r="AD99" s="34"/>
      <c r="AE99" s="34"/>
      <c r="AF99" s="34"/>
      <c r="AG99" s="34" t="s">
        <v>104</v>
      </c>
      <c r="AH99" s="34">
        <v>0</v>
      </c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</row>
    <row r="100" spans="1:60" outlineLevel="1" x14ac:dyDescent="0.2">
      <c r="A100" s="35"/>
      <c r="B100" s="36"/>
      <c r="C100" s="70" t="s">
        <v>191</v>
      </c>
      <c r="D100" s="71"/>
      <c r="E100" s="72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4"/>
      <c r="Y100" s="34"/>
      <c r="Z100" s="34"/>
      <c r="AA100" s="34"/>
      <c r="AB100" s="34"/>
      <c r="AC100" s="34"/>
      <c r="AD100" s="34"/>
      <c r="AE100" s="34"/>
      <c r="AF100" s="34"/>
      <c r="AG100" s="34" t="s">
        <v>104</v>
      </c>
      <c r="AH100" s="34">
        <v>0</v>
      </c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</row>
    <row r="101" spans="1:60" ht="22.5" outlineLevel="1" x14ac:dyDescent="0.2">
      <c r="A101" s="35"/>
      <c r="B101" s="36"/>
      <c r="C101" s="70" t="s">
        <v>192</v>
      </c>
      <c r="D101" s="71"/>
      <c r="E101" s="72">
        <v>61</v>
      </c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4"/>
      <c r="Y101" s="34"/>
      <c r="Z101" s="34"/>
      <c r="AA101" s="34"/>
      <c r="AB101" s="34"/>
      <c r="AC101" s="34"/>
      <c r="AD101" s="34"/>
      <c r="AE101" s="34"/>
      <c r="AF101" s="34"/>
      <c r="AG101" s="34" t="s">
        <v>104</v>
      </c>
      <c r="AH101" s="34">
        <v>0</v>
      </c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</row>
    <row r="102" spans="1:60" ht="22.5" outlineLevel="1" x14ac:dyDescent="0.2">
      <c r="A102" s="35"/>
      <c r="B102" s="36"/>
      <c r="C102" s="70" t="s">
        <v>193</v>
      </c>
      <c r="D102" s="71"/>
      <c r="E102" s="72">
        <v>10</v>
      </c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4"/>
      <c r="Y102" s="34"/>
      <c r="Z102" s="34"/>
      <c r="AA102" s="34"/>
      <c r="AB102" s="34"/>
      <c r="AC102" s="34"/>
      <c r="AD102" s="34"/>
      <c r="AE102" s="34"/>
      <c r="AF102" s="34"/>
      <c r="AG102" s="34" t="s">
        <v>104</v>
      </c>
      <c r="AH102" s="34">
        <v>0</v>
      </c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</row>
    <row r="103" spans="1:60" ht="22.5" outlineLevel="1" x14ac:dyDescent="0.2">
      <c r="A103" s="35"/>
      <c r="B103" s="36"/>
      <c r="C103" s="70" t="s">
        <v>194</v>
      </c>
      <c r="D103" s="71"/>
      <c r="E103" s="72">
        <v>2.8000000000000003</v>
      </c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4"/>
      <c r="Y103" s="34"/>
      <c r="Z103" s="34"/>
      <c r="AA103" s="34"/>
      <c r="AB103" s="34"/>
      <c r="AC103" s="34"/>
      <c r="AD103" s="34"/>
      <c r="AE103" s="34"/>
      <c r="AF103" s="34"/>
      <c r="AG103" s="34" t="s">
        <v>104</v>
      </c>
      <c r="AH103" s="34">
        <v>0</v>
      </c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</row>
    <row r="104" spans="1:60" outlineLevel="1" x14ac:dyDescent="0.2">
      <c r="A104" s="35"/>
      <c r="B104" s="36"/>
      <c r="C104" s="70" t="s">
        <v>121</v>
      </c>
      <c r="D104" s="71"/>
      <c r="E104" s="72">
        <v>73.800000000000011</v>
      </c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4"/>
      <c r="Y104" s="34"/>
      <c r="Z104" s="34"/>
      <c r="AA104" s="34"/>
      <c r="AB104" s="34"/>
      <c r="AC104" s="34"/>
      <c r="AD104" s="34"/>
      <c r="AE104" s="34"/>
      <c r="AF104" s="34"/>
      <c r="AG104" s="34" t="s">
        <v>104</v>
      </c>
      <c r="AH104" s="34">
        <v>1</v>
      </c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</row>
    <row r="105" spans="1:60" outlineLevel="1" x14ac:dyDescent="0.2">
      <c r="A105" s="35"/>
      <c r="B105" s="36"/>
      <c r="C105" s="70" t="s">
        <v>195</v>
      </c>
      <c r="D105" s="71"/>
      <c r="E105" s="72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4"/>
      <c r="Y105" s="34"/>
      <c r="Z105" s="34"/>
      <c r="AA105" s="34"/>
      <c r="AB105" s="34"/>
      <c r="AC105" s="34"/>
      <c r="AD105" s="34"/>
      <c r="AE105" s="34"/>
      <c r="AF105" s="34"/>
      <c r="AG105" s="34" t="s">
        <v>104</v>
      </c>
      <c r="AH105" s="34">
        <v>0</v>
      </c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</row>
    <row r="106" spans="1:60" outlineLevel="1" x14ac:dyDescent="0.2">
      <c r="A106" s="35"/>
      <c r="B106" s="36"/>
      <c r="C106" s="70" t="s">
        <v>196</v>
      </c>
      <c r="D106" s="71"/>
      <c r="E106" s="72">
        <v>322.28000000000003</v>
      </c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4"/>
      <c r="Y106" s="34"/>
      <c r="Z106" s="34"/>
      <c r="AA106" s="34"/>
      <c r="AB106" s="34"/>
      <c r="AC106" s="34"/>
      <c r="AD106" s="34"/>
      <c r="AE106" s="34"/>
      <c r="AF106" s="34"/>
      <c r="AG106" s="34" t="s">
        <v>104</v>
      </c>
      <c r="AH106" s="34">
        <v>0</v>
      </c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</row>
    <row r="107" spans="1:60" outlineLevel="1" x14ac:dyDescent="0.2">
      <c r="A107" s="35"/>
      <c r="B107" s="36"/>
      <c r="C107" s="70" t="s">
        <v>121</v>
      </c>
      <c r="D107" s="71"/>
      <c r="E107" s="72">
        <v>322.28000000000003</v>
      </c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4"/>
      <c r="Y107" s="34"/>
      <c r="Z107" s="34"/>
      <c r="AA107" s="34"/>
      <c r="AB107" s="34"/>
      <c r="AC107" s="34"/>
      <c r="AD107" s="34"/>
      <c r="AE107" s="34"/>
      <c r="AF107" s="34"/>
      <c r="AG107" s="34" t="s">
        <v>104</v>
      </c>
      <c r="AH107" s="34">
        <v>1</v>
      </c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</row>
    <row r="108" spans="1:60" outlineLevel="1" x14ac:dyDescent="0.2">
      <c r="A108" s="25">
        <v>15</v>
      </c>
      <c r="B108" s="26" t="s">
        <v>197</v>
      </c>
      <c r="C108" s="27" t="s">
        <v>198</v>
      </c>
      <c r="D108" s="28" t="s">
        <v>99</v>
      </c>
      <c r="E108" s="29">
        <v>421.36700000000002</v>
      </c>
      <c r="F108" s="30"/>
      <c r="G108" s="31">
        <f>ROUND(E108*F108,2)</f>
        <v>0</v>
      </c>
      <c r="H108" s="32"/>
      <c r="I108" s="33">
        <f>ROUND(E108*H108,2)</f>
        <v>0</v>
      </c>
      <c r="J108" s="32"/>
      <c r="K108" s="33">
        <f>ROUND(E108*J108,2)</f>
        <v>0</v>
      </c>
      <c r="L108" s="33">
        <v>21</v>
      </c>
      <c r="M108" s="33">
        <f>G108*(1+L108/100)</f>
        <v>0</v>
      </c>
      <c r="N108" s="33">
        <v>0</v>
      </c>
      <c r="O108" s="33">
        <f>ROUND(E108*N108,2)</f>
        <v>0</v>
      </c>
      <c r="P108" s="33">
        <v>0</v>
      </c>
      <c r="Q108" s="33">
        <f>ROUND(E108*P108,2)</f>
        <v>0</v>
      </c>
      <c r="R108" s="33"/>
      <c r="S108" s="33" t="s">
        <v>100</v>
      </c>
      <c r="T108" s="33" t="s">
        <v>101</v>
      </c>
      <c r="U108" s="33">
        <v>0</v>
      </c>
      <c r="V108" s="33">
        <f>ROUND(E108*U108,2)</f>
        <v>0</v>
      </c>
      <c r="W108" s="33"/>
      <c r="X108" s="34"/>
      <c r="Y108" s="34"/>
      <c r="Z108" s="34"/>
      <c r="AA108" s="34"/>
      <c r="AB108" s="34"/>
      <c r="AC108" s="34"/>
      <c r="AD108" s="34"/>
      <c r="AE108" s="34"/>
      <c r="AF108" s="34"/>
      <c r="AG108" s="34" t="s">
        <v>102</v>
      </c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</row>
    <row r="109" spans="1:60" outlineLevel="1" x14ac:dyDescent="0.2">
      <c r="A109" s="35"/>
      <c r="B109" s="36"/>
      <c r="C109" s="70" t="s">
        <v>155</v>
      </c>
      <c r="D109" s="71"/>
      <c r="E109" s="72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4"/>
      <c r="Y109" s="34"/>
      <c r="Z109" s="34"/>
      <c r="AA109" s="34"/>
      <c r="AB109" s="34"/>
      <c r="AC109" s="34"/>
      <c r="AD109" s="34"/>
      <c r="AE109" s="34"/>
      <c r="AF109" s="34"/>
      <c r="AG109" s="34" t="s">
        <v>104</v>
      </c>
      <c r="AH109" s="34">
        <v>0</v>
      </c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</row>
    <row r="110" spans="1:60" outlineLevel="1" x14ac:dyDescent="0.2">
      <c r="A110" s="35"/>
      <c r="B110" s="36"/>
      <c r="C110" s="70" t="s">
        <v>156</v>
      </c>
      <c r="D110" s="71"/>
      <c r="E110" s="72">
        <v>450.79200000000003</v>
      </c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4"/>
      <c r="Y110" s="34"/>
      <c r="Z110" s="34"/>
      <c r="AA110" s="34"/>
      <c r="AB110" s="34"/>
      <c r="AC110" s="34"/>
      <c r="AD110" s="34"/>
      <c r="AE110" s="34"/>
      <c r="AF110" s="34"/>
      <c r="AG110" s="34" t="s">
        <v>104</v>
      </c>
      <c r="AH110" s="34">
        <v>0</v>
      </c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</row>
    <row r="111" spans="1:60" outlineLevel="1" x14ac:dyDescent="0.2">
      <c r="A111" s="35"/>
      <c r="B111" s="36"/>
      <c r="C111" s="70" t="s">
        <v>162</v>
      </c>
      <c r="D111" s="71"/>
      <c r="E111" s="72">
        <v>-51.564999999999998</v>
      </c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4"/>
      <c r="Y111" s="34"/>
      <c r="Z111" s="34"/>
      <c r="AA111" s="34"/>
      <c r="AB111" s="34"/>
      <c r="AC111" s="34"/>
      <c r="AD111" s="34"/>
      <c r="AE111" s="34"/>
      <c r="AF111" s="34"/>
      <c r="AG111" s="34" t="s">
        <v>104</v>
      </c>
      <c r="AH111" s="34">
        <v>0</v>
      </c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</row>
    <row r="112" spans="1:60" outlineLevel="1" x14ac:dyDescent="0.2">
      <c r="A112" s="35"/>
      <c r="B112" s="36"/>
      <c r="C112" s="70" t="s">
        <v>158</v>
      </c>
      <c r="D112" s="71"/>
      <c r="E112" s="72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4"/>
      <c r="Y112" s="34"/>
      <c r="Z112" s="34"/>
      <c r="AA112" s="34"/>
      <c r="AB112" s="34"/>
      <c r="AC112" s="34"/>
      <c r="AD112" s="34"/>
      <c r="AE112" s="34"/>
      <c r="AF112" s="34"/>
      <c r="AG112" s="34" t="s">
        <v>104</v>
      </c>
      <c r="AH112" s="34">
        <v>0</v>
      </c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</row>
    <row r="113" spans="1:60" outlineLevel="1" x14ac:dyDescent="0.2">
      <c r="A113" s="35"/>
      <c r="B113" s="36"/>
      <c r="C113" s="70" t="s">
        <v>159</v>
      </c>
      <c r="D113" s="71"/>
      <c r="E113" s="72">
        <v>22.14</v>
      </c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4"/>
      <c r="Y113" s="34"/>
      <c r="Z113" s="34"/>
      <c r="AA113" s="34"/>
      <c r="AB113" s="34"/>
      <c r="AC113" s="34"/>
      <c r="AD113" s="34"/>
      <c r="AE113" s="34"/>
      <c r="AF113" s="34"/>
      <c r="AG113" s="34" t="s">
        <v>104</v>
      </c>
      <c r="AH113" s="34">
        <v>0</v>
      </c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</row>
    <row r="114" spans="1:60" x14ac:dyDescent="0.2">
      <c r="A114" s="17" t="s">
        <v>95</v>
      </c>
      <c r="B114" s="18" t="s">
        <v>50</v>
      </c>
      <c r="C114" s="19" t="s">
        <v>51</v>
      </c>
      <c r="D114" s="20"/>
      <c r="E114" s="21"/>
      <c r="F114" s="22"/>
      <c r="G114" s="23">
        <f>SUMIF(AG115:AG242,"&lt;&gt;NOR",G115:G242)</f>
        <v>0</v>
      </c>
      <c r="H114" s="24"/>
      <c r="I114" s="24">
        <f>SUM(I115:I242)</f>
        <v>0</v>
      </c>
      <c r="J114" s="24"/>
      <c r="K114" s="24">
        <f>SUM(K115:K242)</f>
        <v>0</v>
      </c>
      <c r="L114" s="24"/>
      <c r="M114" s="24">
        <f>SUM(M115:M242)</f>
        <v>0</v>
      </c>
      <c r="N114" s="24"/>
      <c r="O114" s="24">
        <f>SUM(O115:O242)</f>
        <v>0</v>
      </c>
      <c r="P114" s="24"/>
      <c r="Q114" s="24">
        <f>SUM(Q115:Q242)</f>
        <v>811.72</v>
      </c>
      <c r="R114" s="24"/>
      <c r="S114" s="24"/>
      <c r="T114" s="24"/>
      <c r="U114" s="24"/>
      <c r="V114" s="24">
        <f>SUM(V115:V242)</f>
        <v>208.56000000000003</v>
      </c>
      <c r="W114" s="24"/>
      <c r="AG114" s="53" t="s">
        <v>96</v>
      </c>
    </row>
    <row r="115" spans="1:60" outlineLevel="1" x14ac:dyDescent="0.2">
      <c r="A115" s="25">
        <v>16</v>
      </c>
      <c r="B115" s="26" t="s">
        <v>199</v>
      </c>
      <c r="C115" s="27" t="s">
        <v>200</v>
      </c>
      <c r="D115" s="28" t="s">
        <v>182</v>
      </c>
      <c r="E115" s="29">
        <v>8.3600000000000012</v>
      </c>
      <c r="F115" s="30"/>
      <c r="G115" s="31">
        <f>ROUND(E115*F115,2)</f>
        <v>0</v>
      </c>
      <c r="H115" s="32"/>
      <c r="I115" s="33">
        <f>ROUND(E115*H115,2)</f>
        <v>0</v>
      </c>
      <c r="J115" s="32"/>
      <c r="K115" s="33">
        <f>ROUND(E115*J115,2)</f>
        <v>0</v>
      </c>
      <c r="L115" s="33">
        <v>21</v>
      </c>
      <c r="M115" s="33">
        <f>G115*(1+L115/100)</f>
        <v>0</v>
      </c>
      <c r="N115" s="33">
        <v>0</v>
      </c>
      <c r="O115" s="33">
        <f>ROUND(E115*N115,2)</f>
        <v>0</v>
      </c>
      <c r="P115" s="33">
        <v>0.13800000000000001</v>
      </c>
      <c r="Q115" s="33">
        <f>ROUND(E115*P115,2)</f>
        <v>1.1499999999999999</v>
      </c>
      <c r="R115" s="33"/>
      <c r="S115" s="33" t="s">
        <v>100</v>
      </c>
      <c r="T115" s="33" t="s">
        <v>101</v>
      </c>
      <c r="U115" s="33">
        <v>0.16</v>
      </c>
      <c r="V115" s="33">
        <f>ROUND(E115*U115,2)</f>
        <v>1.34</v>
      </c>
      <c r="W115" s="33"/>
      <c r="X115" s="34"/>
      <c r="Y115" s="34"/>
      <c r="Z115" s="34"/>
      <c r="AA115" s="34"/>
      <c r="AB115" s="34"/>
      <c r="AC115" s="34"/>
      <c r="AD115" s="34"/>
      <c r="AE115" s="34"/>
      <c r="AF115" s="34"/>
      <c r="AG115" s="34" t="s">
        <v>102</v>
      </c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</row>
    <row r="116" spans="1:60" outlineLevel="1" x14ac:dyDescent="0.2">
      <c r="A116" s="35"/>
      <c r="B116" s="36"/>
      <c r="C116" s="70" t="s">
        <v>201</v>
      </c>
      <c r="D116" s="71"/>
      <c r="E116" s="72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4"/>
      <c r="Y116" s="34"/>
      <c r="Z116" s="34"/>
      <c r="AA116" s="34"/>
      <c r="AB116" s="34"/>
      <c r="AC116" s="34"/>
      <c r="AD116" s="34"/>
      <c r="AE116" s="34"/>
      <c r="AF116" s="34"/>
      <c r="AG116" s="34" t="s">
        <v>104</v>
      </c>
      <c r="AH116" s="34">
        <v>0</v>
      </c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</row>
    <row r="117" spans="1:60" outlineLevel="1" x14ac:dyDescent="0.2">
      <c r="A117" s="35"/>
      <c r="B117" s="36"/>
      <c r="C117" s="70" t="s">
        <v>202</v>
      </c>
      <c r="D117" s="71"/>
      <c r="E117" s="72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4"/>
      <c r="Y117" s="34"/>
      <c r="Z117" s="34"/>
      <c r="AA117" s="34"/>
      <c r="AB117" s="34"/>
      <c r="AC117" s="34"/>
      <c r="AD117" s="34"/>
      <c r="AE117" s="34"/>
      <c r="AF117" s="34"/>
      <c r="AG117" s="34" t="s">
        <v>104</v>
      </c>
      <c r="AH117" s="34">
        <v>0</v>
      </c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</row>
    <row r="118" spans="1:60" ht="22.5" outlineLevel="1" x14ac:dyDescent="0.2">
      <c r="A118" s="35"/>
      <c r="B118" s="36"/>
      <c r="C118" s="70" t="s">
        <v>203</v>
      </c>
      <c r="D118" s="71"/>
      <c r="E118" s="72">
        <v>2.4200000000000004</v>
      </c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4"/>
      <c r="Y118" s="34"/>
      <c r="Z118" s="34"/>
      <c r="AA118" s="34"/>
      <c r="AB118" s="34"/>
      <c r="AC118" s="34"/>
      <c r="AD118" s="34"/>
      <c r="AE118" s="34"/>
      <c r="AF118" s="34"/>
      <c r="AG118" s="34" t="s">
        <v>104</v>
      </c>
      <c r="AH118" s="34">
        <v>0</v>
      </c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</row>
    <row r="119" spans="1:60" outlineLevel="1" x14ac:dyDescent="0.2">
      <c r="A119" s="35"/>
      <c r="B119" s="36"/>
      <c r="C119" s="70" t="s">
        <v>204</v>
      </c>
      <c r="D119" s="71"/>
      <c r="E119" s="72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4"/>
      <c r="Y119" s="34"/>
      <c r="Z119" s="34"/>
      <c r="AA119" s="34"/>
      <c r="AB119" s="34"/>
      <c r="AC119" s="34"/>
      <c r="AD119" s="34"/>
      <c r="AE119" s="34"/>
      <c r="AF119" s="34"/>
      <c r="AG119" s="34" t="s">
        <v>104</v>
      </c>
      <c r="AH119" s="34">
        <v>0</v>
      </c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</row>
    <row r="120" spans="1:60" ht="22.5" outlineLevel="1" x14ac:dyDescent="0.2">
      <c r="A120" s="35"/>
      <c r="B120" s="36"/>
      <c r="C120" s="70" t="s">
        <v>205</v>
      </c>
      <c r="D120" s="71"/>
      <c r="E120" s="72">
        <v>0.54</v>
      </c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4"/>
      <c r="Y120" s="34"/>
      <c r="Z120" s="34"/>
      <c r="AA120" s="34"/>
      <c r="AB120" s="34"/>
      <c r="AC120" s="34"/>
      <c r="AD120" s="34"/>
      <c r="AE120" s="34"/>
      <c r="AF120" s="34"/>
      <c r="AG120" s="34" t="s">
        <v>104</v>
      </c>
      <c r="AH120" s="34">
        <v>0</v>
      </c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</row>
    <row r="121" spans="1:60" ht="22.5" outlineLevel="1" x14ac:dyDescent="0.2">
      <c r="A121" s="35"/>
      <c r="B121" s="36"/>
      <c r="C121" s="70" t="s">
        <v>206</v>
      </c>
      <c r="D121" s="71"/>
      <c r="E121" s="72">
        <v>5.4</v>
      </c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4"/>
      <c r="Y121" s="34"/>
      <c r="Z121" s="34"/>
      <c r="AA121" s="34"/>
      <c r="AB121" s="34"/>
      <c r="AC121" s="34"/>
      <c r="AD121" s="34"/>
      <c r="AE121" s="34"/>
      <c r="AF121" s="34"/>
      <c r="AG121" s="34" t="s">
        <v>104</v>
      </c>
      <c r="AH121" s="34">
        <v>0</v>
      </c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</row>
    <row r="122" spans="1:60" outlineLevel="1" x14ac:dyDescent="0.2">
      <c r="A122" s="25">
        <v>17</v>
      </c>
      <c r="B122" s="26" t="s">
        <v>207</v>
      </c>
      <c r="C122" s="27" t="s">
        <v>208</v>
      </c>
      <c r="D122" s="28" t="s">
        <v>182</v>
      </c>
      <c r="E122" s="29">
        <v>4.9400000000000004</v>
      </c>
      <c r="F122" s="30"/>
      <c r="G122" s="31">
        <f>ROUND(E122*F122,2)</f>
        <v>0</v>
      </c>
      <c r="H122" s="32"/>
      <c r="I122" s="33">
        <f>ROUND(E122*H122,2)</f>
        <v>0</v>
      </c>
      <c r="J122" s="32"/>
      <c r="K122" s="33">
        <f>ROUND(E122*J122,2)</f>
        <v>0</v>
      </c>
      <c r="L122" s="33">
        <v>21</v>
      </c>
      <c r="M122" s="33">
        <f>G122*(1+L122/100)</f>
        <v>0</v>
      </c>
      <c r="N122" s="33">
        <v>0</v>
      </c>
      <c r="O122" s="33">
        <f>ROUND(E122*N122,2)</f>
        <v>0</v>
      </c>
      <c r="P122" s="33">
        <v>0.2</v>
      </c>
      <c r="Q122" s="33">
        <f>ROUND(E122*P122,2)</f>
        <v>0.99</v>
      </c>
      <c r="R122" s="33"/>
      <c r="S122" s="33" t="s">
        <v>100</v>
      </c>
      <c r="T122" s="33" t="s">
        <v>101</v>
      </c>
      <c r="U122" s="33">
        <v>0.1</v>
      </c>
      <c r="V122" s="33">
        <f>ROUND(E122*U122,2)</f>
        <v>0.49</v>
      </c>
      <c r="W122" s="33"/>
      <c r="X122" s="34"/>
      <c r="Y122" s="34"/>
      <c r="Z122" s="34"/>
      <c r="AA122" s="34"/>
      <c r="AB122" s="34"/>
      <c r="AC122" s="34"/>
      <c r="AD122" s="34"/>
      <c r="AE122" s="34"/>
      <c r="AF122" s="34"/>
      <c r="AG122" s="34" t="s">
        <v>102</v>
      </c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</row>
    <row r="123" spans="1:60" outlineLevel="1" x14ac:dyDescent="0.2">
      <c r="A123" s="35"/>
      <c r="B123" s="36"/>
      <c r="C123" s="70" t="s">
        <v>112</v>
      </c>
      <c r="D123" s="71"/>
      <c r="E123" s="72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4"/>
      <c r="Y123" s="34"/>
      <c r="Z123" s="34"/>
      <c r="AA123" s="34"/>
      <c r="AB123" s="34"/>
      <c r="AC123" s="34"/>
      <c r="AD123" s="34"/>
      <c r="AE123" s="34"/>
      <c r="AF123" s="34"/>
      <c r="AG123" s="34" t="s">
        <v>104</v>
      </c>
      <c r="AH123" s="34">
        <v>0</v>
      </c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</row>
    <row r="124" spans="1:60" ht="22.5" outlineLevel="1" x14ac:dyDescent="0.2">
      <c r="A124" s="35"/>
      <c r="B124" s="36"/>
      <c r="C124" s="70" t="s">
        <v>209</v>
      </c>
      <c r="D124" s="71"/>
      <c r="E124" s="72">
        <v>4.9400000000000004</v>
      </c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4"/>
      <c r="Y124" s="34"/>
      <c r="Z124" s="34"/>
      <c r="AA124" s="34"/>
      <c r="AB124" s="34"/>
      <c r="AC124" s="34"/>
      <c r="AD124" s="34"/>
      <c r="AE124" s="34"/>
      <c r="AF124" s="34"/>
      <c r="AG124" s="34" t="s">
        <v>104</v>
      </c>
      <c r="AH124" s="34">
        <v>0</v>
      </c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</row>
    <row r="125" spans="1:60" ht="22.5" outlineLevel="1" x14ac:dyDescent="0.2">
      <c r="A125" s="25">
        <v>18</v>
      </c>
      <c r="B125" s="26" t="s">
        <v>210</v>
      </c>
      <c r="C125" s="27" t="s">
        <v>211</v>
      </c>
      <c r="D125" s="28" t="s">
        <v>182</v>
      </c>
      <c r="E125" s="29">
        <v>163.24625</v>
      </c>
      <c r="F125" s="30"/>
      <c r="G125" s="31">
        <f>ROUND(E125*F125,2)</f>
        <v>0</v>
      </c>
      <c r="H125" s="32"/>
      <c r="I125" s="33">
        <f>ROUND(E125*H125,2)</f>
        <v>0</v>
      </c>
      <c r="J125" s="32"/>
      <c r="K125" s="33">
        <f>ROUND(E125*J125,2)</f>
        <v>0</v>
      </c>
      <c r="L125" s="33">
        <v>21</v>
      </c>
      <c r="M125" s="33">
        <f>G125*(1+L125/100)</f>
        <v>0</v>
      </c>
      <c r="N125" s="33">
        <v>0</v>
      </c>
      <c r="O125" s="33">
        <f>ROUND(E125*N125,2)</f>
        <v>0</v>
      </c>
      <c r="P125" s="33">
        <v>0.22500000000000001</v>
      </c>
      <c r="Q125" s="33">
        <f>ROUND(E125*P125,2)</f>
        <v>36.729999999999997</v>
      </c>
      <c r="R125" s="33"/>
      <c r="S125" s="33" t="s">
        <v>100</v>
      </c>
      <c r="T125" s="33" t="s">
        <v>101</v>
      </c>
      <c r="U125" s="33">
        <v>0.14200000000000002</v>
      </c>
      <c r="V125" s="33">
        <f>ROUND(E125*U125,2)</f>
        <v>23.18</v>
      </c>
      <c r="W125" s="33"/>
      <c r="X125" s="34"/>
      <c r="Y125" s="34"/>
      <c r="Z125" s="34"/>
      <c r="AA125" s="34"/>
      <c r="AB125" s="34"/>
      <c r="AC125" s="34"/>
      <c r="AD125" s="34"/>
      <c r="AE125" s="34"/>
      <c r="AF125" s="34"/>
      <c r="AG125" s="34" t="s">
        <v>102</v>
      </c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</row>
    <row r="126" spans="1:60" outlineLevel="1" x14ac:dyDescent="0.2">
      <c r="A126" s="35"/>
      <c r="B126" s="36"/>
      <c r="C126" s="70" t="s">
        <v>201</v>
      </c>
      <c r="D126" s="71"/>
      <c r="E126" s="72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4"/>
      <c r="Y126" s="34"/>
      <c r="Z126" s="34"/>
      <c r="AA126" s="34"/>
      <c r="AB126" s="34"/>
      <c r="AC126" s="34"/>
      <c r="AD126" s="34"/>
      <c r="AE126" s="34"/>
      <c r="AF126" s="34"/>
      <c r="AG126" s="34" t="s">
        <v>104</v>
      </c>
      <c r="AH126" s="34">
        <v>0</v>
      </c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</row>
    <row r="127" spans="1:60" outlineLevel="1" x14ac:dyDescent="0.2">
      <c r="A127" s="35"/>
      <c r="B127" s="36"/>
      <c r="C127" s="70" t="s">
        <v>202</v>
      </c>
      <c r="D127" s="71"/>
      <c r="E127" s="72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4"/>
      <c r="Y127" s="34"/>
      <c r="Z127" s="34"/>
      <c r="AA127" s="34"/>
      <c r="AB127" s="34"/>
      <c r="AC127" s="34"/>
      <c r="AD127" s="34"/>
      <c r="AE127" s="34"/>
      <c r="AF127" s="34"/>
      <c r="AG127" s="34" t="s">
        <v>104</v>
      </c>
      <c r="AH127" s="34">
        <v>0</v>
      </c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</row>
    <row r="128" spans="1:60" ht="22.5" outlineLevel="1" x14ac:dyDescent="0.2">
      <c r="A128" s="35"/>
      <c r="B128" s="36"/>
      <c r="C128" s="70" t="s">
        <v>212</v>
      </c>
      <c r="D128" s="71"/>
      <c r="E128" s="72">
        <v>2.4200000000000004</v>
      </c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4"/>
      <c r="Y128" s="34"/>
      <c r="Z128" s="34"/>
      <c r="AA128" s="34"/>
      <c r="AB128" s="34"/>
      <c r="AC128" s="34"/>
      <c r="AD128" s="34"/>
      <c r="AE128" s="34"/>
      <c r="AF128" s="34"/>
      <c r="AG128" s="34" t="s">
        <v>104</v>
      </c>
      <c r="AH128" s="34">
        <v>0</v>
      </c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</row>
    <row r="129" spans="1:60" ht="22.5" outlineLevel="1" x14ac:dyDescent="0.2">
      <c r="A129" s="35"/>
      <c r="B129" s="36"/>
      <c r="C129" s="70" t="s">
        <v>213</v>
      </c>
      <c r="D129" s="71"/>
      <c r="E129" s="72">
        <v>1.1000000000000001</v>
      </c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4"/>
      <c r="Y129" s="34"/>
      <c r="Z129" s="34"/>
      <c r="AA129" s="34"/>
      <c r="AB129" s="34"/>
      <c r="AC129" s="34"/>
      <c r="AD129" s="34"/>
      <c r="AE129" s="34"/>
      <c r="AF129" s="34"/>
      <c r="AG129" s="34" t="s">
        <v>104</v>
      </c>
      <c r="AH129" s="34">
        <v>0</v>
      </c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</row>
    <row r="130" spans="1:60" ht="22.5" outlineLevel="1" x14ac:dyDescent="0.2">
      <c r="A130" s="35"/>
      <c r="B130" s="36"/>
      <c r="C130" s="70" t="s">
        <v>214</v>
      </c>
      <c r="D130" s="71"/>
      <c r="E130" s="72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4"/>
      <c r="Y130" s="34"/>
      <c r="Z130" s="34"/>
      <c r="AA130" s="34"/>
      <c r="AB130" s="34"/>
      <c r="AC130" s="34"/>
      <c r="AD130" s="34"/>
      <c r="AE130" s="34"/>
      <c r="AF130" s="34"/>
      <c r="AG130" s="34" t="s">
        <v>104</v>
      </c>
      <c r="AH130" s="34">
        <v>0</v>
      </c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</row>
    <row r="131" spans="1:60" outlineLevel="1" x14ac:dyDescent="0.2">
      <c r="A131" s="35"/>
      <c r="B131" s="36"/>
      <c r="C131" s="70" t="s">
        <v>215</v>
      </c>
      <c r="D131" s="71"/>
      <c r="E131" s="72">
        <v>2.6</v>
      </c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4"/>
      <c r="Y131" s="34"/>
      <c r="Z131" s="34"/>
      <c r="AA131" s="34"/>
      <c r="AB131" s="34"/>
      <c r="AC131" s="34"/>
      <c r="AD131" s="34"/>
      <c r="AE131" s="34"/>
      <c r="AF131" s="34"/>
      <c r="AG131" s="34" t="s">
        <v>104</v>
      </c>
      <c r="AH131" s="34">
        <v>0</v>
      </c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</row>
    <row r="132" spans="1:60" outlineLevel="1" x14ac:dyDescent="0.2">
      <c r="A132" s="35"/>
      <c r="B132" s="36"/>
      <c r="C132" s="70" t="s">
        <v>216</v>
      </c>
      <c r="D132" s="71"/>
      <c r="E132" s="72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4"/>
      <c r="Y132" s="34"/>
      <c r="Z132" s="34"/>
      <c r="AA132" s="34"/>
      <c r="AB132" s="34"/>
      <c r="AC132" s="34"/>
      <c r="AD132" s="34"/>
      <c r="AE132" s="34"/>
      <c r="AF132" s="34"/>
      <c r="AG132" s="34" t="s">
        <v>104</v>
      </c>
      <c r="AH132" s="34">
        <v>0</v>
      </c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</row>
    <row r="133" spans="1:60" outlineLevel="1" x14ac:dyDescent="0.2">
      <c r="A133" s="35"/>
      <c r="B133" s="36"/>
      <c r="C133" s="70" t="s">
        <v>217</v>
      </c>
      <c r="D133" s="71"/>
      <c r="E133" s="72">
        <v>1.6</v>
      </c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4"/>
      <c r="Y133" s="34"/>
      <c r="Z133" s="34"/>
      <c r="AA133" s="34"/>
      <c r="AB133" s="34"/>
      <c r="AC133" s="34"/>
      <c r="AD133" s="34"/>
      <c r="AE133" s="34"/>
      <c r="AF133" s="34"/>
      <c r="AG133" s="34" t="s">
        <v>104</v>
      </c>
      <c r="AH133" s="34">
        <v>0</v>
      </c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</row>
    <row r="134" spans="1:60" ht="22.5" outlineLevel="1" x14ac:dyDescent="0.2">
      <c r="A134" s="35"/>
      <c r="B134" s="36"/>
      <c r="C134" s="70" t="s">
        <v>218</v>
      </c>
      <c r="D134" s="71"/>
      <c r="E134" s="72">
        <v>2.25</v>
      </c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4"/>
      <c r="Y134" s="34"/>
      <c r="Z134" s="34"/>
      <c r="AA134" s="34"/>
      <c r="AB134" s="34"/>
      <c r="AC134" s="34"/>
      <c r="AD134" s="34"/>
      <c r="AE134" s="34"/>
      <c r="AF134" s="34"/>
      <c r="AG134" s="34" t="s">
        <v>104</v>
      </c>
      <c r="AH134" s="34">
        <v>0</v>
      </c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</row>
    <row r="135" spans="1:60" outlineLevel="1" x14ac:dyDescent="0.2">
      <c r="A135" s="35"/>
      <c r="B135" s="36"/>
      <c r="C135" s="70" t="s">
        <v>121</v>
      </c>
      <c r="D135" s="71"/>
      <c r="E135" s="72">
        <v>9.9700000000000006</v>
      </c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4"/>
      <c r="Y135" s="34"/>
      <c r="Z135" s="34"/>
      <c r="AA135" s="34"/>
      <c r="AB135" s="34"/>
      <c r="AC135" s="34"/>
      <c r="AD135" s="34"/>
      <c r="AE135" s="34"/>
      <c r="AF135" s="34"/>
      <c r="AG135" s="34" t="s">
        <v>104</v>
      </c>
      <c r="AH135" s="34">
        <v>1</v>
      </c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</row>
    <row r="136" spans="1:60" outlineLevel="1" x14ac:dyDescent="0.2">
      <c r="A136" s="35"/>
      <c r="B136" s="36"/>
      <c r="C136" s="70" t="s">
        <v>219</v>
      </c>
      <c r="D136" s="71"/>
      <c r="E136" s="72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4"/>
      <c r="Y136" s="34"/>
      <c r="Z136" s="34"/>
      <c r="AA136" s="34"/>
      <c r="AB136" s="34"/>
      <c r="AC136" s="34"/>
      <c r="AD136" s="34"/>
      <c r="AE136" s="34"/>
      <c r="AF136" s="34"/>
      <c r="AG136" s="34" t="s">
        <v>104</v>
      </c>
      <c r="AH136" s="34">
        <v>0</v>
      </c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</row>
    <row r="137" spans="1:60" outlineLevel="1" x14ac:dyDescent="0.2">
      <c r="A137" s="35"/>
      <c r="B137" s="36"/>
      <c r="C137" s="70" t="s">
        <v>220</v>
      </c>
      <c r="D137" s="71"/>
      <c r="E137" s="72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4"/>
      <c r="Y137" s="34"/>
      <c r="Z137" s="34"/>
      <c r="AA137" s="34"/>
      <c r="AB137" s="34"/>
      <c r="AC137" s="34"/>
      <c r="AD137" s="34"/>
      <c r="AE137" s="34"/>
      <c r="AF137" s="34"/>
      <c r="AG137" s="34" t="s">
        <v>104</v>
      </c>
      <c r="AH137" s="34">
        <v>0</v>
      </c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</row>
    <row r="138" spans="1:60" outlineLevel="1" x14ac:dyDescent="0.2">
      <c r="A138" s="35"/>
      <c r="B138" s="36"/>
      <c r="C138" s="70" t="s">
        <v>221</v>
      </c>
      <c r="D138" s="71"/>
      <c r="E138" s="72">
        <v>35.180000000000007</v>
      </c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4"/>
      <c r="Y138" s="34"/>
      <c r="Z138" s="34"/>
      <c r="AA138" s="34"/>
      <c r="AB138" s="34"/>
      <c r="AC138" s="34"/>
      <c r="AD138" s="34"/>
      <c r="AE138" s="34"/>
      <c r="AF138" s="34"/>
      <c r="AG138" s="34" t="s">
        <v>104</v>
      </c>
      <c r="AH138" s="34">
        <v>0</v>
      </c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</row>
    <row r="139" spans="1:60" ht="22.5" outlineLevel="1" x14ac:dyDescent="0.2">
      <c r="A139" s="35"/>
      <c r="B139" s="36"/>
      <c r="C139" s="70" t="s">
        <v>222</v>
      </c>
      <c r="D139" s="71"/>
      <c r="E139" s="72">
        <v>24.181250000000002</v>
      </c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4"/>
      <c r="Y139" s="34"/>
      <c r="Z139" s="34"/>
      <c r="AA139" s="34"/>
      <c r="AB139" s="34"/>
      <c r="AC139" s="34"/>
      <c r="AD139" s="34"/>
      <c r="AE139" s="34"/>
      <c r="AF139" s="34"/>
      <c r="AG139" s="34" t="s">
        <v>104</v>
      </c>
      <c r="AH139" s="34">
        <v>0</v>
      </c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</row>
    <row r="140" spans="1:60" outlineLevel="1" x14ac:dyDescent="0.2">
      <c r="A140" s="35"/>
      <c r="B140" s="36"/>
      <c r="C140" s="70" t="s">
        <v>223</v>
      </c>
      <c r="D140" s="71"/>
      <c r="E140" s="72">
        <v>38.255000000000003</v>
      </c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4"/>
      <c r="Y140" s="34"/>
      <c r="Z140" s="34"/>
      <c r="AA140" s="34"/>
      <c r="AB140" s="34"/>
      <c r="AC140" s="34"/>
      <c r="AD140" s="34"/>
      <c r="AE140" s="34"/>
      <c r="AF140" s="34"/>
      <c r="AG140" s="34" t="s">
        <v>104</v>
      </c>
      <c r="AH140" s="34">
        <v>0</v>
      </c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</row>
    <row r="141" spans="1:60" outlineLevel="1" x14ac:dyDescent="0.2">
      <c r="A141" s="35"/>
      <c r="B141" s="36"/>
      <c r="C141" s="70" t="s">
        <v>224</v>
      </c>
      <c r="D141" s="71"/>
      <c r="E141" s="72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4"/>
      <c r="Y141" s="34"/>
      <c r="Z141" s="34"/>
      <c r="AA141" s="34"/>
      <c r="AB141" s="34"/>
      <c r="AC141" s="34"/>
      <c r="AD141" s="34"/>
      <c r="AE141" s="34"/>
      <c r="AF141" s="34"/>
      <c r="AG141" s="34" t="s">
        <v>104</v>
      </c>
      <c r="AH141" s="34">
        <v>0</v>
      </c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</row>
    <row r="142" spans="1:60" ht="22.5" outlineLevel="1" x14ac:dyDescent="0.2">
      <c r="A142" s="35"/>
      <c r="B142" s="36"/>
      <c r="C142" s="70" t="s">
        <v>225</v>
      </c>
      <c r="D142" s="71"/>
      <c r="E142" s="72">
        <v>16.5</v>
      </c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4"/>
      <c r="Y142" s="34"/>
      <c r="Z142" s="34"/>
      <c r="AA142" s="34"/>
      <c r="AB142" s="34"/>
      <c r="AC142" s="34"/>
      <c r="AD142" s="34"/>
      <c r="AE142" s="34"/>
      <c r="AF142" s="34"/>
      <c r="AG142" s="34" t="s">
        <v>104</v>
      </c>
      <c r="AH142" s="34">
        <v>0</v>
      </c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</row>
    <row r="143" spans="1:60" outlineLevel="1" x14ac:dyDescent="0.2">
      <c r="A143" s="35"/>
      <c r="B143" s="36"/>
      <c r="C143" s="70" t="s">
        <v>226</v>
      </c>
      <c r="D143" s="71"/>
      <c r="E143" s="72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4"/>
      <c r="Y143" s="34"/>
      <c r="Z143" s="34"/>
      <c r="AA143" s="34"/>
      <c r="AB143" s="34"/>
      <c r="AC143" s="34"/>
      <c r="AD143" s="34"/>
      <c r="AE143" s="34"/>
      <c r="AF143" s="34"/>
      <c r="AG143" s="34" t="s">
        <v>104</v>
      </c>
      <c r="AH143" s="34">
        <v>0</v>
      </c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</row>
    <row r="144" spans="1:60" outlineLevel="1" x14ac:dyDescent="0.2">
      <c r="A144" s="35"/>
      <c r="B144" s="36"/>
      <c r="C144" s="70" t="s">
        <v>227</v>
      </c>
      <c r="D144" s="71"/>
      <c r="E144" s="72">
        <v>16</v>
      </c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4"/>
      <c r="Y144" s="34"/>
      <c r="Z144" s="34"/>
      <c r="AA144" s="34"/>
      <c r="AB144" s="34"/>
      <c r="AC144" s="34"/>
      <c r="AD144" s="34"/>
      <c r="AE144" s="34"/>
      <c r="AF144" s="34"/>
      <c r="AG144" s="34" t="s">
        <v>104</v>
      </c>
      <c r="AH144" s="34">
        <v>0</v>
      </c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</row>
    <row r="145" spans="1:60" ht="22.5" outlineLevel="1" x14ac:dyDescent="0.2">
      <c r="A145" s="35"/>
      <c r="B145" s="36"/>
      <c r="C145" s="70" t="s">
        <v>228</v>
      </c>
      <c r="D145" s="71"/>
      <c r="E145" s="72">
        <v>15.3</v>
      </c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4"/>
      <c r="Y145" s="34"/>
      <c r="Z145" s="34"/>
      <c r="AA145" s="34"/>
      <c r="AB145" s="34"/>
      <c r="AC145" s="34"/>
      <c r="AD145" s="34"/>
      <c r="AE145" s="34"/>
      <c r="AF145" s="34"/>
      <c r="AG145" s="34" t="s">
        <v>104</v>
      </c>
      <c r="AH145" s="34">
        <v>0</v>
      </c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</row>
    <row r="146" spans="1:60" outlineLevel="1" x14ac:dyDescent="0.2">
      <c r="A146" s="35"/>
      <c r="B146" s="36"/>
      <c r="C146" s="70" t="s">
        <v>121</v>
      </c>
      <c r="D146" s="71"/>
      <c r="E146" s="72">
        <v>145.41625000000002</v>
      </c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4"/>
      <c r="Y146" s="34"/>
      <c r="Z146" s="34"/>
      <c r="AA146" s="34"/>
      <c r="AB146" s="34"/>
      <c r="AC146" s="34"/>
      <c r="AD146" s="34"/>
      <c r="AE146" s="34"/>
      <c r="AF146" s="34"/>
      <c r="AG146" s="34" t="s">
        <v>104</v>
      </c>
      <c r="AH146" s="34">
        <v>1</v>
      </c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</row>
    <row r="147" spans="1:60" ht="22.5" outlineLevel="1" x14ac:dyDescent="0.2">
      <c r="A147" s="35"/>
      <c r="B147" s="36"/>
      <c r="C147" s="70" t="s">
        <v>229</v>
      </c>
      <c r="D147" s="71"/>
      <c r="E147" s="72">
        <v>7.86</v>
      </c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4"/>
      <c r="Y147" s="34"/>
      <c r="Z147" s="34"/>
      <c r="AA147" s="34"/>
      <c r="AB147" s="34"/>
      <c r="AC147" s="34"/>
      <c r="AD147" s="34"/>
      <c r="AE147" s="34"/>
      <c r="AF147" s="34"/>
      <c r="AG147" s="34" t="s">
        <v>104</v>
      </c>
      <c r="AH147" s="34">
        <v>0</v>
      </c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</row>
    <row r="148" spans="1:60" ht="22.5" outlineLevel="1" x14ac:dyDescent="0.2">
      <c r="A148" s="25">
        <v>19</v>
      </c>
      <c r="B148" s="26" t="s">
        <v>230</v>
      </c>
      <c r="C148" s="27" t="s">
        <v>231</v>
      </c>
      <c r="D148" s="28" t="s">
        <v>182</v>
      </c>
      <c r="E148" s="29">
        <v>5.75</v>
      </c>
      <c r="F148" s="30"/>
      <c r="G148" s="31">
        <f>ROUND(E148*F148,2)</f>
        <v>0</v>
      </c>
      <c r="H148" s="32"/>
      <c r="I148" s="33">
        <f>ROUND(E148*H148,2)</f>
        <v>0</v>
      </c>
      <c r="J148" s="32"/>
      <c r="K148" s="33">
        <f>ROUND(E148*J148,2)</f>
        <v>0</v>
      </c>
      <c r="L148" s="33">
        <v>21</v>
      </c>
      <c r="M148" s="33">
        <f>G148*(1+L148/100)</f>
        <v>0</v>
      </c>
      <c r="N148" s="33">
        <v>0</v>
      </c>
      <c r="O148" s="33">
        <f>ROUND(E148*N148,2)</f>
        <v>0</v>
      </c>
      <c r="P148" s="33">
        <v>0.24200000000000002</v>
      </c>
      <c r="Q148" s="33">
        <f>ROUND(E148*P148,2)</f>
        <v>1.39</v>
      </c>
      <c r="R148" s="33"/>
      <c r="S148" s="33" t="s">
        <v>100</v>
      </c>
      <c r="T148" s="33" t="s">
        <v>101</v>
      </c>
      <c r="U148" s="33">
        <v>0.26350000000000001</v>
      </c>
      <c r="V148" s="33">
        <f>ROUND(E148*U148,2)</f>
        <v>1.52</v>
      </c>
      <c r="W148" s="33"/>
      <c r="X148" s="34"/>
      <c r="Y148" s="34"/>
      <c r="Z148" s="34"/>
      <c r="AA148" s="34"/>
      <c r="AB148" s="34"/>
      <c r="AC148" s="34"/>
      <c r="AD148" s="34"/>
      <c r="AE148" s="34"/>
      <c r="AF148" s="34"/>
      <c r="AG148" s="34" t="s">
        <v>102</v>
      </c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</row>
    <row r="149" spans="1:60" ht="22.5" outlineLevel="1" x14ac:dyDescent="0.2">
      <c r="A149" s="35"/>
      <c r="B149" s="36"/>
      <c r="C149" s="70" t="s">
        <v>232</v>
      </c>
      <c r="D149" s="71"/>
      <c r="E149" s="72">
        <v>5.75</v>
      </c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4"/>
      <c r="Y149" s="34"/>
      <c r="Z149" s="34"/>
      <c r="AA149" s="34"/>
      <c r="AB149" s="34"/>
      <c r="AC149" s="34"/>
      <c r="AD149" s="34"/>
      <c r="AE149" s="34"/>
      <c r="AF149" s="34"/>
      <c r="AG149" s="34" t="s">
        <v>104</v>
      </c>
      <c r="AH149" s="34">
        <v>0</v>
      </c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</row>
    <row r="150" spans="1:60" ht="22.5" outlineLevel="1" x14ac:dyDescent="0.2">
      <c r="A150" s="25">
        <v>20</v>
      </c>
      <c r="B150" s="26" t="s">
        <v>233</v>
      </c>
      <c r="C150" s="27" t="s">
        <v>234</v>
      </c>
      <c r="D150" s="28" t="s">
        <v>182</v>
      </c>
      <c r="E150" s="29">
        <v>5.75</v>
      </c>
      <c r="F150" s="30"/>
      <c r="G150" s="31">
        <f>ROUND(E150*F150,2)</f>
        <v>0</v>
      </c>
      <c r="H150" s="32"/>
      <c r="I150" s="33">
        <f>ROUND(E150*H150,2)</f>
        <v>0</v>
      </c>
      <c r="J150" s="32"/>
      <c r="K150" s="33">
        <f>ROUND(E150*J150,2)</f>
        <v>0</v>
      </c>
      <c r="L150" s="33">
        <v>21</v>
      </c>
      <c r="M150" s="33">
        <f>G150*(1+L150/100)</f>
        <v>0</v>
      </c>
      <c r="N150" s="33">
        <v>0</v>
      </c>
      <c r="O150" s="33">
        <f>ROUND(E150*N150,2)</f>
        <v>0</v>
      </c>
      <c r="P150" s="33">
        <v>0.11</v>
      </c>
      <c r="Q150" s="33">
        <f>ROUND(E150*P150,2)</f>
        <v>0.63</v>
      </c>
      <c r="R150" s="33"/>
      <c r="S150" s="33" t="s">
        <v>100</v>
      </c>
      <c r="T150" s="33" t="s">
        <v>101</v>
      </c>
      <c r="U150" s="33">
        <v>1.7500000000000002E-2</v>
      </c>
      <c r="V150" s="33">
        <f>ROUND(E150*U150,2)</f>
        <v>0.1</v>
      </c>
      <c r="W150" s="33"/>
      <c r="X150" s="34"/>
      <c r="Y150" s="34"/>
      <c r="Z150" s="34"/>
      <c r="AA150" s="34"/>
      <c r="AB150" s="34"/>
      <c r="AC150" s="34"/>
      <c r="AD150" s="34"/>
      <c r="AE150" s="34"/>
      <c r="AF150" s="34"/>
      <c r="AG150" s="34" t="s">
        <v>102</v>
      </c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</row>
    <row r="151" spans="1:60" ht="22.5" outlineLevel="1" x14ac:dyDescent="0.2">
      <c r="A151" s="35"/>
      <c r="B151" s="36"/>
      <c r="C151" s="70" t="s">
        <v>232</v>
      </c>
      <c r="D151" s="71"/>
      <c r="E151" s="72">
        <v>5.75</v>
      </c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4"/>
      <c r="Y151" s="34"/>
      <c r="Z151" s="34"/>
      <c r="AA151" s="34"/>
      <c r="AB151" s="34"/>
      <c r="AC151" s="34"/>
      <c r="AD151" s="34"/>
      <c r="AE151" s="34"/>
      <c r="AF151" s="34"/>
      <c r="AG151" s="34" t="s">
        <v>104</v>
      </c>
      <c r="AH151" s="34">
        <v>0</v>
      </c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</row>
    <row r="152" spans="1:60" outlineLevel="1" x14ac:dyDescent="0.2">
      <c r="A152" s="25">
        <v>21</v>
      </c>
      <c r="B152" s="26" t="s">
        <v>235</v>
      </c>
      <c r="C152" s="27" t="s">
        <v>236</v>
      </c>
      <c r="D152" s="28" t="s">
        <v>182</v>
      </c>
      <c r="E152" s="29">
        <v>7.5150000000000006</v>
      </c>
      <c r="F152" s="30"/>
      <c r="G152" s="31">
        <f>ROUND(E152*F152,2)</f>
        <v>0</v>
      </c>
      <c r="H152" s="32"/>
      <c r="I152" s="33">
        <f>ROUND(E152*H152,2)</f>
        <v>0</v>
      </c>
      <c r="J152" s="32"/>
      <c r="K152" s="33">
        <f>ROUND(E152*J152,2)</f>
        <v>0</v>
      </c>
      <c r="L152" s="33">
        <v>21</v>
      </c>
      <c r="M152" s="33">
        <f>G152*(1+L152/100)</f>
        <v>0</v>
      </c>
      <c r="N152" s="33">
        <v>0</v>
      </c>
      <c r="O152" s="33">
        <f>ROUND(E152*N152,2)</f>
        <v>0</v>
      </c>
      <c r="P152" s="33">
        <v>0.41800000000000004</v>
      </c>
      <c r="Q152" s="33">
        <f>ROUND(E152*P152,2)</f>
        <v>3.14</v>
      </c>
      <c r="R152" s="33"/>
      <c r="S152" s="33" t="s">
        <v>100</v>
      </c>
      <c r="T152" s="33" t="s">
        <v>101</v>
      </c>
      <c r="U152" s="33">
        <v>0.61090000000000011</v>
      </c>
      <c r="V152" s="33">
        <f>ROUND(E152*U152,2)</f>
        <v>4.59</v>
      </c>
      <c r="W152" s="33"/>
      <c r="X152" s="34"/>
      <c r="Y152" s="34"/>
      <c r="Z152" s="34"/>
      <c r="AA152" s="34"/>
      <c r="AB152" s="34"/>
      <c r="AC152" s="34"/>
      <c r="AD152" s="34"/>
      <c r="AE152" s="34"/>
      <c r="AF152" s="34"/>
      <c r="AG152" s="34" t="s">
        <v>102</v>
      </c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</row>
    <row r="153" spans="1:60" outlineLevel="1" x14ac:dyDescent="0.2">
      <c r="A153" s="35"/>
      <c r="B153" s="36"/>
      <c r="C153" s="70" t="s">
        <v>201</v>
      </c>
      <c r="D153" s="71"/>
      <c r="E153" s="72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4"/>
      <c r="Y153" s="34"/>
      <c r="Z153" s="34"/>
      <c r="AA153" s="34"/>
      <c r="AB153" s="34"/>
      <c r="AC153" s="34"/>
      <c r="AD153" s="34"/>
      <c r="AE153" s="34"/>
      <c r="AF153" s="34"/>
      <c r="AG153" s="34" t="s">
        <v>104</v>
      </c>
      <c r="AH153" s="34">
        <v>0</v>
      </c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</row>
    <row r="154" spans="1:60" outlineLevel="1" x14ac:dyDescent="0.2">
      <c r="A154" s="35"/>
      <c r="B154" s="36"/>
      <c r="C154" s="70" t="s">
        <v>204</v>
      </c>
      <c r="D154" s="71"/>
      <c r="E154" s="72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4"/>
      <c r="Y154" s="34"/>
      <c r="Z154" s="34"/>
      <c r="AA154" s="34"/>
      <c r="AB154" s="34"/>
      <c r="AC154" s="34"/>
      <c r="AD154" s="34"/>
      <c r="AE154" s="34"/>
      <c r="AF154" s="34"/>
      <c r="AG154" s="34" t="s">
        <v>104</v>
      </c>
      <c r="AH154" s="34">
        <v>0</v>
      </c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</row>
    <row r="155" spans="1:60" outlineLevel="1" x14ac:dyDescent="0.2">
      <c r="A155" s="35"/>
      <c r="B155" s="36"/>
      <c r="C155" s="70" t="s">
        <v>237</v>
      </c>
      <c r="D155" s="71"/>
      <c r="E155" s="72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4"/>
      <c r="Y155" s="34"/>
      <c r="Z155" s="34"/>
      <c r="AA155" s="34"/>
      <c r="AB155" s="34"/>
      <c r="AC155" s="34"/>
      <c r="AD155" s="34"/>
      <c r="AE155" s="34"/>
      <c r="AF155" s="34"/>
      <c r="AG155" s="34" t="s">
        <v>104</v>
      </c>
      <c r="AH155" s="34">
        <v>0</v>
      </c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</row>
    <row r="156" spans="1:60" outlineLevel="1" x14ac:dyDescent="0.2">
      <c r="A156" s="35"/>
      <c r="B156" s="36"/>
      <c r="C156" s="70" t="s">
        <v>238</v>
      </c>
      <c r="D156" s="71"/>
      <c r="E156" s="72">
        <v>0.45</v>
      </c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4"/>
      <c r="Y156" s="34"/>
      <c r="Z156" s="34"/>
      <c r="AA156" s="34"/>
      <c r="AB156" s="34"/>
      <c r="AC156" s="34"/>
      <c r="AD156" s="34"/>
      <c r="AE156" s="34"/>
      <c r="AF156" s="34"/>
      <c r="AG156" s="34" t="s">
        <v>104</v>
      </c>
      <c r="AH156" s="34">
        <v>0</v>
      </c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</row>
    <row r="157" spans="1:60" outlineLevel="1" x14ac:dyDescent="0.2">
      <c r="A157" s="35"/>
      <c r="B157" s="36"/>
      <c r="C157" s="70" t="s">
        <v>239</v>
      </c>
      <c r="D157" s="71"/>
      <c r="E157" s="72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4"/>
      <c r="Y157" s="34"/>
      <c r="Z157" s="34"/>
      <c r="AA157" s="34"/>
      <c r="AB157" s="34"/>
      <c r="AC157" s="34"/>
      <c r="AD157" s="34"/>
      <c r="AE157" s="34"/>
      <c r="AF157" s="34"/>
      <c r="AG157" s="34" t="s">
        <v>104</v>
      </c>
      <c r="AH157" s="34">
        <v>0</v>
      </c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</row>
    <row r="158" spans="1:60" ht="22.5" outlineLevel="1" x14ac:dyDescent="0.2">
      <c r="A158" s="35"/>
      <c r="B158" s="36"/>
      <c r="C158" s="70" t="s">
        <v>240</v>
      </c>
      <c r="D158" s="71"/>
      <c r="E158" s="72">
        <v>0.54</v>
      </c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4"/>
      <c r="Y158" s="34"/>
      <c r="Z158" s="34"/>
      <c r="AA158" s="34"/>
      <c r="AB158" s="34"/>
      <c r="AC158" s="34"/>
      <c r="AD158" s="34"/>
      <c r="AE158" s="34"/>
      <c r="AF158" s="34"/>
      <c r="AG158" s="34" t="s">
        <v>104</v>
      </c>
      <c r="AH158" s="34">
        <v>0</v>
      </c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</row>
    <row r="159" spans="1:60" outlineLevel="1" x14ac:dyDescent="0.2">
      <c r="A159" s="35"/>
      <c r="B159" s="36"/>
      <c r="C159" s="70" t="s">
        <v>241</v>
      </c>
      <c r="D159" s="71"/>
      <c r="E159" s="72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4"/>
      <c r="Y159" s="34"/>
      <c r="Z159" s="34"/>
      <c r="AA159" s="34"/>
      <c r="AB159" s="34"/>
      <c r="AC159" s="34"/>
      <c r="AD159" s="34"/>
      <c r="AE159" s="34"/>
      <c r="AF159" s="34"/>
      <c r="AG159" s="34" t="s">
        <v>104</v>
      </c>
      <c r="AH159" s="34">
        <v>0</v>
      </c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</row>
    <row r="160" spans="1:60" outlineLevel="1" x14ac:dyDescent="0.2">
      <c r="A160" s="35"/>
      <c r="B160" s="36"/>
      <c r="C160" s="70" t="s">
        <v>242</v>
      </c>
      <c r="D160" s="71"/>
      <c r="E160" s="72">
        <v>6.5250000000000004</v>
      </c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4"/>
      <c r="Y160" s="34"/>
      <c r="Z160" s="34"/>
      <c r="AA160" s="34"/>
      <c r="AB160" s="34"/>
      <c r="AC160" s="34"/>
      <c r="AD160" s="34"/>
      <c r="AE160" s="34"/>
      <c r="AF160" s="34"/>
      <c r="AG160" s="34" t="s">
        <v>104</v>
      </c>
      <c r="AH160" s="34">
        <v>0</v>
      </c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</row>
    <row r="161" spans="1:60" outlineLevel="1" x14ac:dyDescent="0.2">
      <c r="A161" s="25">
        <v>22</v>
      </c>
      <c r="B161" s="26" t="s">
        <v>243</v>
      </c>
      <c r="C161" s="27" t="s">
        <v>244</v>
      </c>
      <c r="D161" s="28" t="s">
        <v>182</v>
      </c>
      <c r="E161" s="29">
        <v>176.54600000000002</v>
      </c>
      <c r="F161" s="30"/>
      <c r="G161" s="31">
        <f>ROUND(E161*F161,2)</f>
        <v>0</v>
      </c>
      <c r="H161" s="32"/>
      <c r="I161" s="33">
        <f>ROUND(E161*H161,2)</f>
        <v>0</v>
      </c>
      <c r="J161" s="32"/>
      <c r="K161" s="33">
        <f>ROUND(E161*J161,2)</f>
        <v>0</v>
      </c>
      <c r="L161" s="33">
        <v>21</v>
      </c>
      <c r="M161" s="33">
        <f>G161*(1+L161/100)</f>
        <v>0</v>
      </c>
      <c r="N161" s="33">
        <v>0</v>
      </c>
      <c r="O161" s="33">
        <f>ROUND(E161*N161,2)</f>
        <v>0</v>
      </c>
      <c r="P161" s="33">
        <v>0.11</v>
      </c>
      <c r="Q161" s="33">
        <f>ROUND(E161*P161,2)</f>
        <v>19.420000000000002</v>
      </c>
      <c r="R161" s="33"/>
      <c r="S161" s="33" t="s">
        <v>100</v>
      </c>
      <c r="T161" s="33" t="s">
        <v>101</v>
      </c>
      <c r="U161" s="33">
        <v>2.5900000000000003E-2</v>
      </c>
      <c r="V161" s="33">
        <f>ROUND(E161*U161,2)</f>
        <v>4.57</v>
      </c>
      <c r="W161" s="33"/>
      <c r="X161" s="34"/>
      <c r="Y161" s="34"/>
      <c r="Z161" s="34"/>
      <c r="AA161" s="34"/>
      <c r="AB161" s="34"/>
      <c r="AC161" s="34"/>
      <c r="AD161" s="34"/>
      <c r="AE161" s="34"/>
      <c r="AF161" s="34"/>
      <c r="AG161" s="34" t="s">
        <v>102</v>
      </c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</row>
    <row r="162" spans="1:60" outlineLevel="1" x14ac:dyDescent="0.2">
      <c r="A162" s="35"/>
      <c r="B162" s="36"/>
      <c r="C162" s="70" t="s">
        <v>245</v>
      </c>
      <c r="D162" s="71"/>
      <c r="E162" s="72">
        <v>171.60600000000002</v>
      </c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4"/>
      <c r="Y162" s="34"/>
      <c r="Z162" s="34"/>
      <c r="AA162" s="34"/>
      <c r="AB162" s="34"/>
      <c r="AC162" s="34"/>
      <c r="AD162" s="34"/>
      <c r="AE162" s="34"/>
      <c r="AF162" s="34"/>
      <c r="AG162" s="34" t="s">
        <v>104</v>
      </c>
      <c r="AH162" s="34">
        <v>0</v>
      </c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</row>
    <row r="163" spans="1:60" outlineLevel="1" x14ac:dyDescent="0.2">
      <c r="A163" s="35"/>
      <c r="B163" s="36"/>
      <c r="C163" s="70" t="s">
        <v>246</v>
      </c>
      <c r="D163" s="71"/>
      <c r="E163" s="72">
        <v>4.9400000000000004</v>
      </c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4"/>
      <c r="Y163" s="34"/>
      <c r="Z163" s="34"/>
      <c r="AA163" s="34"/>
      <c r="AB163" s="34"/>
      <c r="AC163" s="34"/>
      <c r="AD163" s="34"/>
      <c r="AE163" s="34"/>
      <c r="AF163" s="34"/>
      <c r="AG163" s="34" t="s">
        <v>104</v>
      </c>
      <c r="AH163" s="34">
        <v>0</v>
      </c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</row>
    <row r="164" spans="1:60" outlineLevel="1" x14ac:dyDescent="0.2">
      <c r="A164" s="25">
        <v>23</v>
      </c>
      <c r="B164" s="26" t="s">
        <v>247</v>
      </c>
      <c r="C164" s="27" t="s">
        <v>248</v>
      </c>
      <c r="D164" s="28" t="s">
        <v>182</v>
      </c>
      <c r="E164" s="29">
        <v>176.54600000000002</v>
      </c>
      <c r="F164" s="30"/>
      <c r="G164" s="31">
        <f>ROUND(E164*F164,2)</f>
        <v>0</v>
      </c>
      <c r="H164" s="32"/>
      <c r="I164" s="33">
        <f>ROUND(E164*H164,2)</f>
        <v>0</v>
      </c>
      <c r="J164" s="32"/>
      <c r="K164" s="33">
        <f>ROUND(E164*J164,2)</f>
        <v>0</v>
      </c>
      <c r="L164" s="33">
        <v>21</v>
      </c>
      <c r="M164" s="33">
        <f>G164*(1+L164/100)</f>
        <v>0</v>
      </c>
      <c r="N164" s="33">
        <v>0</v>
      </c>
      <c r="O164" s="33">
        <f>ROUND(E164*N164,2)</f>
        <v>0</v>
      </c>
      <c r="P164" s="33">
        <v>0.44</v>
      </c>
      <c r="Q164" s="33">
        <f>ROUND(E164*P164,2)</f>
        <v>77.680000000000007</v>
      </c>
      <c r="R164" s="33"/>
      <c r="S164" s="33" t="s">
        <v>100</v>
      </c>
      <c r="T164" s="33" t="s">
        <v>101</v>
      </c>
      <c r="U164" s="33">
        <v>7.3000000000000009E-2</v>
      </c>
      <c r="V164" s="33">
        <f>ROUND(E164*U164,2)</f>
        <v>12.89</v>
      </c>
      <c r="W164" s="33"/>
      <c r="X164" s="34"/>
      <c r="Y164" s="34"/>
      <c r="Z164" s="34"/>
      <c r="AA164" s="34"/>
      <c r="AB164" s="34"/>
      <c r="AC164" s="34"/>
      <c r="AD164" s="34"/>
      <c r="AE164" s="34"/>
      <c r="AF164" s="34"/>
      <c r="AG164" s="34" t="s">
        <v>102</v>
      </c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</row>
    <row r="165" spans="1:60" outlineLevel="1" x14ac:dyDescent="0.2">
      <c r="A165" s="35"/>
      <c r="B165" s="36"/>
      <c r="C165" s="70" t="s">
        <v>245</v>
      </c>
      <c r="D165" s="71"/>
      <c r="E165" s="72">
        <v>171.60600000000002</v>
      </c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4"/>
      <c r="Y165" s="34"/>
      <c r="Z165" s="34"/>
      <c r="AA165" s="34"/>
      <c r="AB165" s="34"/>
      <c r="AC165" s="34"/>
      <c r="AD165" s="34"/>
      <c r="AE165" s="34"/>
      <c r="AF165" s="34"/>
      <c r="AG165" s="34" t="s">
        <v>104</v>
      </c>
      <c r="AH165" s="34">
        <v>0</v>
      </c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</row>
    <row r="166" spans="1:60" outlineLevel="1" x14ac:dyDescent="0.2">
      <c r="A166" s="35"/>
      <c r="B166" s="36"/>
      <c r="C166" s="70" t="s">
        <v>249</v>
      </c>
      <c r="D166" s="71"/>
      <c r="E166" s="72">
        <v>4.9400000000000004</v>
      </c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4"/>
      <c r="Y166" s="34"/>
      <c r="Z166" s="34"/>
      <c r="AA166" s="34"/>
      <c r="AB166" s="34"/>
      <c r="AC166" s="34"/>
      <c r="AD166" s="34"/>
      <c r="AE166" s="34"/>
      <c r="AF166" s="34"/>
      <c r="AG166" s="34" t="s">
        <v>104</v>
      </c>
      <c r="AH166" s="34">
        <v>0</v>
      </c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</row>
    <row r="167" spans="1:60" ht="22.5" outlineLevel="1" x14ac:dyDescent="0.2">
      <c r="A167" s="25">
        <v>24</v>
      </c>
      <c r="B167" s="26" t="s">
        <v>250</v>
      </c>
      <c r="C167" s="27" t="s">
        <v>251</v>
      </c>
      <c r="D167" s="28" t="s">
        <v>182</v>
      </c>
      <c r="E167" s="29">
        <v>7.9</v>
      </c>
      <c r="F167" s="30"/>
      <c r="G167" s="31">
        <f>ROUND(E167*F167,2)</f>
        <v>0</v>
      </c>
      <c r="H167" s="32"/>
      <c r="I167" s="33">
        <f>ROUND(E167*H167,2)</f>
        <v>0</v>
      </c>
      <c r="J167" s="32"/>
      <c r="K167" s="33">
        <f>ROUND(E167*J167,2)</f>
        <v>0</v>
      </c>
      <c r="L167" s="33">
        <v>21</v>
      </c>
      <c r="M167" s="33">
        <f>G167*(1+L167/100)</f>
        <v>0</v>
      </c>
      <c r="N167" s="33">
        <v>0</v>
      </c>
      <c r="O167" s="33">
        <f>ROUND(E167*N167,2)</f>
        <v>0</v>
      </c>
      <c r="P167" s="33">
        <v>0.11</v>
      </c>
      <c r="Q167" s="33">
        <f>ROUND(E167*P167,2)</f>
        <v>0.87</v>
      </c>
      <c r="R167" s="33"/>
      <c r="S167" s="33" t="s">
        <v>100</v>
      </c>
      <c r="T167" s="33" t="s">
        <v>101</v>
      </c>
      <c r="U167" s="33">
        <v>0.2</v>
      </c>
      <c r="V167" s="33">
        <f>ROUND(E167*U167,2)</f>
        <v>1.58</v>
      </c>
      <c r="W167" s="33"/>
      <c r="X167" s="34"/>
      <c r="Y167" s="34"/>
      <c r="Z167" s="34"/>
      <c r="AA167" s="34"/>
      <c r="AB167" s="34"/>
      <c r="AC167" s="34"/>
      <c r="AD167" s="34"/>
      <c r="AE167" s="34"/>
      <c r="AF167" s="34"/>
      <c r="AG167" s="34" t="s">
        <v>102</v>
      </c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</row>
    <row r="168" spans="1:60" outlineLevel="1" x14ac:dyDescent="0.2">
      <c r="A168" s="35"/>
      <c r="B168" s="36"/>
      <c r="C168" s="70" t="s">
        <v>112</v>
      </c>
      <c r="D168" s="71"/>
      <c r="E168" s="72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4"/>
      <c r="Y168" s="34"/>
      <c r="Z168" s="34"/>
      <c r="AA168" s="34"/>
      <c r="AB168" s="34"/>
      <c r="AC168" s="34"/>
      <c r="AD168" s="34"/>
      <c r="AE168" s="34"/>
      <c r="AF168" s="34"/>
      <c r="AG168" s="34" t="s">
        <v>104</v>
      </c>
      <c r="AH168" s="34">
        <v>0</v>
      </c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</row>
    <row r="169" spans="1:60" ht="22.5" outlineLevel="1" x14ac:dyDescent="0.2">
      <c r="A169" s="35"/>
      <c r="B169" s="36"/>
      <c r="C169" s="70" t="s">
        <v>252</v>
      </c>
      <c r="D169" s="71"/>
      <c r="E169" s="72">
        <v>3.2</v>
      </c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4"/>
      <c r="Y169" s="34"/>
      <c r="Z169" s="34"/>
      <c r="AA169" s="34"/>
      <c r="AB169" s="34"/>
      <c r="AC169" s="34"/>
      <c r="AD169" s="34"/>
      <c r="AE169" s="34"/>
      <c r="AF169" s="34"/>
      <c r="AG169" s="34" t="s">
        <v>104</v>
      </c>
      <c r="AH169" s="34">
        <v>0</v>
      </c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</row>
    <row r="170" spans="1:60" outlineLevel="1" x14ac:dyDescent="0.2">
      <c r="A170" s="35"/>
      <c r="B170" s="36"/>
      <c r="C170" s="70" t="s">
        <v>253</v>
      </c>
      <c r="D170" s="71"/>
      <c r="E170" s="72">
        <v>4.7</v>
      </c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4"/>
      <c r="Y170" s="34"/>
      <c r="Z170" s="34"/>
      <c r="AA170" s="34"/>
      <c r="AB170" s="34"/>
      <c r="AC170" s="34"/>
      <c r="AD170" s="34"/>
      <c r="AE170" s="34"/>
      <c r="AF170" s="34"/>
      <c r="AG170" s="34" t="s">
        <v>104</v>
      </c>
      <c r="AH170" s="34">
        <v>0</v>
      </c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</row>
    <row r="171" spans="1:60" ht="22.5" outlineLevel="1" x14ac:dyDescent="0.2">
      <c r="A171" s="25">
        <v>25</v>
      </c>
      <c r="B171" s="26" t="s">
        <v>254</v>
      </c>
      <c r="C171" s="27" t="s">
        <v>255</v>
      </c>
      <c r="D171" s="28" t="s">
        <v>182</v>
      </c>
      <c r="E171" s="29">
        <v>792.02750000000003</v>
      </c>
      <c r="F171" s="30"/>
      <c r="G171" s="31">
        <f>ROUND(E171*F171,2)</f>
        <v>0</v>
      </c>
      <c r="H171" s="32"/>
      <c r="I171" s="33">
        <f>ROUND(E171*H171,2)</f>
        <v>0</v>
      </c>
      <c r="J171" s="32"/>
      <c r="K171" s="33">
        <f>ROUND(E171*J171,2)</f>
        <v>0</v>
      </c>
      <c r="L171" s="33">
        <v>21</v>
      </c>
      <c r="M171" s="33">
        <f>G171*(1+L171/100)</f>
        <v>0</v>
      </c>
      <c r="N171" s="33">
        <v>0</v>
      </c>
      <c r="O171" s="33">
        <f>ROUND(E171*N171,2)</f>
        <v>0</v>
      </c>
      <c r="P171" s="33">
        <v>0.11</v>
      </c>
      <c r="Q171" s="33">
        <f>ROUND(E171*P171,2)</f>
        <v>87.12</v>
      </c>
      <c r="R171" s="33"/>
      <c r="S171" s="33" t="s">
        <v>100</v>
      </c>
      <c r="T171" s="33" t="s">
        <v>101</v>
      </c>
      <c r="U171" s="33">
        <v>4.3000000000000003E-2</v>
      </c>
      <c r="V171" s="33">
        <f>ROUND(E171*U171,2)</f>
        <v>34.06</v>
      </c>
      <c r="W171" s="33"/>
      <c r="X171" s="34"/>
      <c r="Y171" s="34"/>
      <c r="Z171" s="34"/>
      <c r="AA171" s="34"/>
      <c r="AB171" s="34"/>
      <c r="AC171" s="34"/>
      <c r="AD171" s="34"/>
      <c r="AE171" s="34"/>
      <c r="AF171" s="34"/>
      <c r="AG171" s="34" t="s">
        <v>102</v>
      </c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</row>
    <row r="172" spans="1:60" outlineLevel="1" x14ac:dyDescent="0.2">
      <c r="A172" s="35"/>
      <c r="B172" s="36"/>
      <c r="C172" s="70" t="s">
        <v>256</v>
      </c>
      <c r="D172" s="71"/>
      <c r="E172" s="72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4"/>
      <c r="Y172" s="34"/>
      <c r="Z172" s="34"/>
      <c r="AA172" s="34"/>
      <c r="AB172" s="34"/>
      <c r="AC172" s="34"/>
      <c r="AD172" s="34"/>
      <c r="AE172" s="34"/>
      <c r="AF172" s="34"/>
      <c r="AG172" s="34" t="s">
        <v>104</v>
      </c>
      <c r="AH172" s="34">
        <v>0</v>
      </c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</row>
    <row r="173" spans="1:60" outlineLevel="1" x14ac:dyDescent="0.2">
      <c r="A173" s="35"/>
      <c r="B173" s="36"/>
      <c r="C173" s="70" t="s">
        <v>201</v>
      </c>
      <c r="D173" s="71"/>
      <c r="E173" s="72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4"/>
      <c r="Y173" s="34"/>
      <c r="Z173" s="34"/>
      <c r="AA173" s="34"/>
      <c r="AB173" s="34"/>
      <c r="AC173" s="34"/>
      <c r="AD173" s="34"/>
      <c r="AE173" s="34"/>
      <c r="AF173" s="34"/>
      <c r="AG173" s="34" t="s">
        <v>104</v>
      </c>
      <c r="AH173" s="34">
        <v>0</v>
      </c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</row>
    <row r="174" spans="1:60" outlineLevel="1" x14ac:dyDescent="0.2">
      <c r="A174" s="35"/>
      <c r="B174" s="36"/>
      <c r="C174" s="70" t="s">
        <v>257</v>
      </c>
      <c r="D174" s="71"/>
      <c r="E174" s="72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4"/>
      <c r="Y174" s="34"/>
      <c r="Z174" s="34"/>
      <c r="AA174" s="34"/>
      <c r="AB174" s="34"/>
      <c r="AC174" s="34"/>
      <c r="AD174" s="34"/>
      <c r="AE174" s="34"/>
      <c r="AF174" s="34"/>
      <c r="AG174" s="34" t="s">
        <v>104</v>
      </c>
      <c r="AH174" s="34">
        <v>0</v>
      </c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</row>
    <row r="175" spans="1:60" ht="22.5" outlineLevel="1" x14ac:dyDescent="0.2">
      <c r="A175" s="35"/>
      <c r="B175" s="36"/>
      <c r="C175" s="70" t="s">
        <v>258</v>
      </c>
      <c r="D175" s="71"/>
      <c r="E175" s="72">
        <v>96.9</v>
      </c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4"/>
      <c r="Y175" s="34"/>
      <c r="Z175" s="34"/>
      <c r="AA175" s="34"/>
      <c r="AB175" s="34"/>
      <c r="AC175" s="34"/>
      <c r="AD175" s="34"/>
      <c r="AE175" s="34"/>
      <c r="AF175" s="34"/>
      <c r="AG175" s="34" t="s">
        <v>104</v>
      </c>
      <c r="AH175" s="34">
        <v>0</v>
      </c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</row>
    <row r="176" spans="1:60" outlineLevel="1" x14ac:dyDescent="0.2">
      <c r="A176" s="35"/>
      <c r="B176" s="36"/>
      <c r="C176" s="70" t="s">
        <v>259</v>
      </c>
      <c r="D176" s="71"/>
      <c r="E176" s="72">
        <v>12.1875</v>
      </c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4"/>
      <c r="Y176" s="34"/>
      <c r="Z176" s="34"/>
      <c r="AA176" s="34"/>
      <c r="AB176" s="34"/>
      <c r="AC176" s="34"/>
      <c r="AD176" s="34"/>
      <c r="AE176" s="34"/>
      <c r="AF176" s="34"/>
      <c r="AG176" s="34" t="s">
        <v>104</v>
      </c>
      <c r="AH176" s="34">
        <v>0</v>
      </c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</row>
    <row r="177" spans="1:60" ht="22.5" outlineLevel="1" x14ac:dyDescent="0.2">
      <c r="A177" s="35"/>
      <c r="B177" s="36"/>
      <c r="C177" s="70" t="s">
        <v>260</v>
      </c>
      <c r="D177" s="71"/>
      <c r="E177" s="72">
        <v>50</v>
      </c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4"/>
      <c r="Y177" s="34"/>
      <c r="Z177" s="34"/>
      <c r="AA177" s="34"/>
      <c r="AB177" s="34"/>
      <c r="AC177" s="34"/>
      <c r="AD177" s="34"/>
      <c r="AE177" s="34"/>
      <c r="AF177" s="34"/>
      <c r="AG177" s="34" t="s">
        <v>104</v>
      </c>
      <c r="AH177" s="34">
        <v>0</v>
      </c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</row>
    <row r="178" spans="1:60" outlineLevel="1" x14ac:dyDescent="0.2">
      <c r="A178" s="35"/>
      <c r="B178" s="36"/>
      <c r="C178" s="70" t="s">
        <v>261</v>
      </c>
      <c r="D178" s="71"/>
      <c r="E178" s="72">
        <v>-2.5999999999999996</v>
      </c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4"/>
      <c r="Y178" s="34"/>
      <c r="Z178" s="34"/>
      <c r="AA178" s="34"/>
      <c r="AB178" s="34"/>
      <c r="AC178" s="34"/>
      <c r="AD178" s="34"/>
      <c r="AE178" s="34"/>
      <c r="AF178" s="34"/>
      <c r="AG178" s="34" t="s">
        <v>104</v>
      </c>
      <c r="AH178" s="34">
        <v>0</v>
      </c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</row>
    <row r="179" spans="1:60" outlineLevel="1" x14ac:dyDescent="0.2">
      <c r="A179" s="35"/>
      <c r="B179" s="36"/>
      <c r="C179" s="70" t="s">
        <v>262</v>
      </c>
      <c r="D179" s="71"/>
      <c r="E179" s="72">
        <v>19.610000000000003</v>
      </c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4"/>
      <c r="Y179" s="34"/>
      <c r="Z179" s="34"/>
      <c r="AA179" s="34"/>
      <c r="AB179" s="34"/>
      <c r="AC179" s="34"/>
      <c r="AD179" s="34"/>
      <c r="AE179" s="34"/>
      <c r="AF179" s="34"/>
      <c r="AG179" s="34" t="s">
        <v>104</v>
      </c>
      <c r="AH179" s="34">
        <v>0</v>
      </c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</row>
    <row r="180" spans="1:60" outlineLevel="1" x14ac:dyDescent="0.2">
      <c r="A180" s="35"/>
      <c r="B180" s="36"/>
      <c r="C180" s="70" t="s">
        <v>263</v>
      </c>
      <c r="D180" s="71"/>
      <c r="E180" s="72">
        <v>-1.5999999999999999</v>
      </c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4"/>
      <c r="Y180" s="34"/>
      <c r="Z180" s="34"/>
      <c r="AA180" s="34"/>
      <c r="AB180" s="34"/>
      <c r="AC180" s="34"/>
      <c r="AD180" s="34"/>
      <c r="AE180" s="34"/>
      <c r="AF180" s="34"/>
      <c r="AG180" s="34" t="s">
        <v>104</v>
      </c>
      <c r="AH180" s="34">
        <v>0</v>
      </c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</row>
    <row r="181" spans="1:60" outlineLevel="1" x14ac:dyDescent="0.2">
      <c r="A181" s="35"/>
      <c r="B181" s="36"/>
      <c r="C181" s="70" t="s">
        <v>264</v>
      </c>
      <c r="D181" s="71"/>
      <c r="E181" s="72">
        <v>65</v>
      </c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4"/>
      <c r="Y181" s="34"/>
      <c r="Z181" s="34"/>
      <c r="AA181" s="34"/>
      <c r="AB181" s="34"/>
      <c r="AC181" s="34"/>
      <c r="AD181" s="34"/>
      <c r="AE181" s="34"/>
      <c r="AF181" s="34"/>
      <c r="AG181" s="34" t="s">
        <v>104</v>
      </c>
      <c r="AH181" s="34"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</row>
    <row r="182" spans="1:60" outlineLevel="1" x14ac:dyDescent="0.2">
      <c r="A182" s="35"/>
      <c r="B182" s="36"/>
      <c r="C182" s="70" t="s">
        <v>265</v>
      </c>
      <c r="D182" s="71"/>
      <c r="E182" s="72">
        <v>25</v>
      </c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4"/>
      <c r="Y182" s="34"/>
      <c r="Z182" s="34"/>
      <c r="AA182" s="34"/>
      <c r="AB182" s="34"/>
      <c r="AC182" s="34"/>
      <c r="AD182" s="34"/>
      <c r="AE182" s="34"/>
      <c r="AF182" s="34"/>
      <c r="AG182" s="34" t="s">
        <v>104</v>
      </c>
      <c r="AH182" s="34"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</row>
    <row r="183" spans="1:60" outlineLevel="1" x14ac:dyDescent="0.2">
      <c r="A183" s="35"/>
      <c r="B183" s="36"/>
      <c r="C183" s="70" t="s">
        <v>121</v>
      </c>
      <c r="D183" s="71"/>
      <c r="E183" s="72">
        <v>264.4975</v>
      </c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4"/>
      <c r="Y183" s="34"/>
      <c r="Z183" s="34"/>
      <c r="AA183" s="34"/>
      <c r="AB183" s="34"/>
      <c r="AC183" s="34"/>
      <c r="AD183" s="34"/>
      <c r="AE183" s="34"/>
      <c r="AF183" s="34"/>
      <c r="AG183" s="34" t="s">
        <v>104</v>
      </c>
      <c r="AH183" s="34">
        <v>1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</row>
    <row r="184" spans="1:60" outlineLevel="1" x14ac:dyDescent="0.2">
      <c r="A184" s="35"/>
      <c r="B184" s="36"/>
      <c r="C184" s="70" t="s">
        <v>219</v>
      </c>
      <c r="D184" s="71"/>
      <c r="E184" s="72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4"/>
      <c r="Y184" s="34"/>
      <c r="Z184" s="34"/>
      <c r="AA184" s="34"/>
      <c r="AB184" s="34"/>
      <c r="AC184" s="34"/>
      <c r="AD184" s="34"/>
      <c r="AE184" s="34"/>
      <c r="AF184" s="34"/>
      <c r="AG184" s="34" t="s">
        <v>104</v>
      </c>
      <c r="AH184" s="34">
        <v>0</v>
      </c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</row>
    <row r="185" spans="1:60" ht="22.5" outlineLevel="1" x14ac:dyDescent="0.2">
      <c r="A185" s="35"/>
      <c r="B185" s="36"/>
      <c r="C185" s="70" t="s">
        <v>266</v>
      </c>
      <c r="D185" s="71"/>
      <c r="E185" s="72">
        <v>380.5</v>
      </c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4"/>
      <c r="Y185" s="34"/>
      <c r="Z185" s="34"/>
      <c r="AA185" s="34"/>
      <c r="AB185" s="34"/>
      <c r="AC185" s="34"/>
      <c r="AD185" s="34"/>
      <c r="AE185" s="34"/>
      <c r="AF185" s="34"/>
      <c r="AG185" s="34" t="s">
        <v>104</v>
      </c>
      <c r="AH185" s="34">
        <v>0</v>
      </c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</row>
    <row r="186" spans="1:60" ht="22.5" outlineLevel="1" x14ac:dyDescent="0.2">
      <c r="A186" s="35"/>
      <c r="B186" s="36"/>
      <c r="C186" s="70" t="s">
        <v>267</v>
      </c>
      <c r="D186" s="71"/>
      <c r="E186" s="72">
        <v>147.03</v>
      </c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4"/>
      <c r="Y186" s="34"/>
      <c r="Z186" s="34"/>
      <c r="AA186" s="34"/>
      <c r="AB186" s="34"/>
      <c r="AC186" s="34"/>
      <c r="AD186" s="34"/>
      <c r="AE186" s="34"/>
      <c r="AF186" s="34"/>
      <c r="AG186" s="34" t="s">
        <v>104</v>
      </c>
      <c r="AH186" s="34">
        <v>0</v>
      </c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</row>
    <row r="187" spans="1:60" outlineLevel="1" x14ac:dyDescent="0.2">
      <c r="A187" s="35"/>
      <c r="B187" s="36"/>
      <c r="C187" s="70" t="s">
        <v>121</v>
      </c>
      <c r="D187" s="71"/>
      <c r="E187" s="72">
        <v>527.53000000000009</v>
      </c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4"/>
      <c r="Y187" s="34"/>
      <c r="Z187" s="34"/>
      <c r="AA187" s="34"/>
      <c r="AB187" s="34"/>
      <c r="AC187" s="34"/>
      <c r="AD187" s="34"/>
      <c r="AE187" s="34"/>
      <c r="AF187" s="34"/>
      <c r="AG187" s="34" t="s">
        <v>104</v>
      </c>
      <c r="AH187" s="34">
        <v>1</v>
      </c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</row>
    <row r="188" spans="1:60" ht="22.5" outlineLevel="1" x14ac:dyDescent="0.2">
      <c r="A188" s="25">
        <v>26</v>
      </c>
      <c r="B188" s="26" t="s">
        <v>268</v>
      </c>
      <c r="C188" s="27" t="s">
        <v>269</v>
      </c>
      <c r="D188" s="28" t="s">
        <v>182</v>
      </c>
      <c r="E188" s="29">
        <v>7.9</v>
      </c>
      <c r="F188" s="30"/>
      <c r="G188" s="31">
        <f>ROUND(E188*F188,2)</f>
        <v>0</v>
      </c>
      <c r="H188" s="32"/>
      <c r="I188" s="33">
        <f>ROUND(E188*H188,2)</f>
        <v>0</v>
      </c>
      <c r="J188" s="32"/>
      <c r="K188" s="33">
        <f>ROUND(E188*J188,2)</f>
        <v>0</v>
      </c>
      <c r="L188" s="33">
        <v>21</v>
      </c>
      <c r="M188" s="33">
        <f>G188*(1+L188/100)</f>
        <v>0</v>
      </c>
      <c r="N188" s="33">
        <v>0</v>
      </c>
      <c r="O188" s="33">
        <f>ROUND(E188*N188,2)</f>
        <v>0</v>
      </c>
      <c r="P188" s="33">
        <v>0.15400000000000003</v>
      </c>
      <c r="Q188" s="33">
        <f>ROUND(E188*P188,2)</f>
        <v>1.22</v>
      </c>
      <c r="R188" s="33"/>
      <c r="S188" s="33" t="s">
        <v>100</v>
      </c>
      <c r="T188" s="33" t="s">
        <v>101</v>
      </c>
      <c r="U188" s="33">
        <v>5.3800000000000001E-2</v>
      </c>
      <c r="V188" s="33">
        <f>ROUND(E188*U188,2)</f>
        <v>0.43</v>
      </c>
      <c r="W188" s="33"/>
      <c r="X188" s="34"/>
      <c r="Y188" s="34"/>
      <c r="Z188" s="34"/>
      <c r="AA188" s="34"/>
      <c r="AB188" s="34"/>
      <c r="AC188" s="34"/>
      <c r="AD188" s="34"/>
      <c r="AE188" s="34"/>
      <c r="AF188" s="34"/>
      <c r="AG188" s="34" t="s">
        <v>102</v>
      </c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</row>
    <row r="189" spans="1:60" outlineLevel="1" x14ac:dyDescent="0.2">
      <c r="A189" s="35"/>
      <c r="B189" s="36"/>
      <c r="C189" s="70" t="s">
        <v>112</v>
      </c>
      <c r="D189" s="71"/>
      <c r="E189" s="72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4"/>
      <c r="Y189" s="34"/>
      <c r="Z189" s="34"/>
      <c r="AA189" s="34"/>
      <c r="AB189" s="34"/>
      <c r="AC189" s="34"/>
      <c r="AD189" s="34"/>
      <c r="AE189" s="34"/>
      <c r="AF189" s="34"/>
      <c r="AG189" s="34" t="s">
        <v>104</v>
      </c>
      <c r="AH189" s="34">
        <v>0</v>
      </c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</row>
    <row r="190" spans="1:60" ht="22.5" outlineLevel="1" x14ac:dyDescent="0.2">
      <c r="A190" s="35"/>
      <c r="B190" s="36"/>
      <c r="C190" s="70" t="s">
        <v>252</v>
      </c>
      <c r="D190" s="71"/>
      <c r="E190" s="72">
        <v>3.2</v>
      </c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4"/>
      <c r="Y190" s="34"/>
      <c r="Z190" s="34"/>
      <c r="AA190" s="34"/>
      <c r="AB190" s="34"/>
      <c r="AC190" s="34"/>
      <c r="AD190" s="34"/>
      <c r="AE190" s="34"/>
      <c r="AF190" s="34"/>
      <c r="AG190" s="34" t="s">
        <v>104</v>
      </c>
      <c r="AH190" s="34">
        <v>0</v>
      </c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</row>
    <row r="191" spans="1:60" outlineLevel="1" x14ac:dyDescent="0.2">
      <c r="A191" s="35"/>
      <c r="B191" s="36"/>
      <c r="C191" s="70" t="s">
        <v>253</v>
      </c>
      <c r="D191" s="71"/>
      <c r="E191" s="72">
        <v>4.7</v>
      </c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4"/>
      <c r="Y191" s="34"/>
      <c r="Z191" s="34"/>
      <c r="AA191" s="34"/>
      <c r="AB191" s="34"/>
      <c r="AC191" s="34"/>
      <c r="AD191" s="34"/>
      <c r="AE191" s="34"/>
      <c r="AF191" s="34"/>
      <c r="AG191" s="34" t="s">
        <v>104</v>
      </c>
      <c r="AH191" s="34">
        <v>0</v>
      </c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</row>
    <row r="192" spans="1:60" outlineLevel="1" x14ac:dyDescent="0.2">
      <c r="A192" s="25">
        <v>27</v>
      </c>
      <c r="B192" s="26" t="s">
        <v>270</v>
      </c>
      <c r="C192" s="27" t="s">
        <v>271</v>
      </c>
      <c r="D192" s="28" t="s">
        <v>182</v>
      </c>
      <c r="E192" s="29">
        <v>7.5150000000000006</v>
      </c>
      <c r="F192" s="30"/>
      <c r="G192" s="31">
        <f>ROUND(E192*F192,2)</f>
        <v>0</v>
      </c>
      <c r="H192" s="32"/>
      <c r="I192" s="33">
        <f>ROUND(E192*H192,2)</f>
        <v>0</v>
      </c>
      <c r="J192" s="32"/>
      <c r="K192" s="33">
        <f>ROUND(E192*J192,2)</f>
        <v>0</v>
      </c>
      <c r="L192" s="33">
        <v>21</v>
      </c>
      <c r="M192" s="33">
        <f>G192*(1+L192/100)</f>
        <v>0</v>
      </c>
      <c r="N192" s="33">
        <v>0</v>
      </c>
      <c r="O192" s="33">
        <f>ROUND(E192*N192,2)</f>
        <v>0</v>
      </c>
      <c r="P192" s="33">
        <v>0.28800000000000003</v>
      </c>
      <c r="Q192" s="33">
        <f>ROUND(E192*P192,2)</f>
        <v>2.16</v>
      </c>
      <c r="R192" s="33"/>
      <c r="S192" s="33" t="s">
        <v>100</v>
      </c>
      <c r="T192" s="33" t="s">
        <v>101</v>
      </c>
      <c r="U192" s="33">
        <v>0.98276000000000008</v>
      </c>
      <c r="V192" s="33">
        <f>ROUND(E192*U192,2)</f>
        <v>7.39</v>
      </c>
      <c r="W192" s="33"/>
      <c r="X192" s="34"/>
      <c r="Y192" s="34"/>
      <c r="Z192" s="34"/>
      <c r="AA192" s="34"/>
      <c r="AB192" s="34"/>
      <c r="AC192" s="34"/>
      <c r="AD192" s="34"/>
      <c r="AE192" s="34"/>
      <c r="AF192" s="34"/>
      <c r="AG192" s="34" t="s">
        <v>102</v>
      </c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</row>
    <row r="193" spans="1:60" outlineLevel="1" x14ac:dyDescent="0.2">
      <c r="A193" s="35"/>
      <c r="B193" s="36"/>
      <c r="C193" s="70" t="s">
        <v>201</v>
      </c>
      <c r="D193" s="71"/>
      <c r="E193" s="72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4"/>
      <c r="Y193" s="34"/>
      <c r="Z193" s="34"/>
      <c r="AA193" s="34"/>
      <c r="AB193" s="34"/>
      <c r="AC193" s="34"/>
      <c r="AD193" s="34"/>
      <c r="AE193" s="34"/>
      <c r="AF193" s="34"/>
      <c r="AG193" s="34" t="s">
        <v>104</v>
      </c>
      <c r="AH193" s="34">
        <v>0</v>
      </c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</row>
    <row r="194" spans="1:60" outlineLevel="1" x14ac:dyDescent="0.2">
      <c r="A194" s="35"/>
      <c r="B194" s="36"/>
      <c r="C194" s="70" t="s">
        <v>204</v>
      </c>
      <c r="D194" s="71"/>
      <c r="E194" s="72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4"/>
      <c r="Y194" s="34"/>
      <c r="Z194" s="34"/>
      <c r="AA194" s="34"/>
      <c r="AB194" s="34"/>
      <c r="AC194" s="34"/>
      <c r="AD194" s="34"/>
      <c r="AE194" s="34"/>
      <c r="AF194" s="34"/>
      <c r="AG194" s="34" t="s">
        <v>104</v>
      </c>
      <c r="AH194" s="34">
        <v>0</v>
      </c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</row>
    <row r="195" spans="1:60" outlineLevel="1" x14ac:dyDescent="0.2">
      <c r="A195" s="35"/>
      <c r="B195" s="36"/>
      <c r="C195" s="70" t="s">
        <v>237</v>
      </c>
      <c r="D195" s="71"/>
      <c r="E195" s="72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4"/>
      <c r="Y195" s="34"/>
      <c r="Z195" s="34"/>
      <c r="AA195" s="34"/>
      <c r="AB195" s="34"/>
      <c r="AC195" s="34"/>
      <c r="AD195" s="34"/>
      <c r="AE195" s="34"/>
      <c r="AF195" s="34"/>
      <c r="AG195" s="34" t="s">
        <v>104</v>
      </c>
      <c r="AH195" s="34">
        <v>0</v>
      </c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</row>
    <row r="196" spans="1:60" outlineLevel="1" x14ac:dyDescent="0.2">
      <c r="A196" s="35"/>
      <c r="B196" s="36"/>
      <c r="C196" s="70" t="s">
        <v>238</v>
      </c>
      <c r="D196" s="71"/>
      <c r="E196" s="72">
        <v>0.45</v>
      </c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4"/>
      <c r="Y196" s="34"/>
      <c r="Z196" s="34"/>
      <c r="AA196" s="34"/>
      <c r="AB196" s="34"/>
      <c r="AC196" s="34"/>
      <c r="AD196" s="34"/>
      <c r="AE196" s="34"/>
      <c r="AF196" s="34"/>
      <c r="AG196" s="34" t="s">
        <v>104</v>
      </c>
      <c r="AH196" s="34">
        <v>0</v>
      </c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</row>
    <row r="197" spans="1:60" outlineLevel="1" x14ac:dyDescent="0.2">
      <c r="A197" s="35"/>
      <c r="B197" s="36"/>
      <c r="C197" s="70" t="s">
        <v>239</v>
      </c>
      <c r="D197" s="71"/>
      <c r="E197" s="72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4"/>
      <c r="Y197" s="34"/>
      <c r="Z197" s="34"/>
      <c r="AA197" s="34"/>
      <c r="AB197" s="34"/>
      <c r="AC197" s="34"/>
      <c r="AD197" s="34"/>
      <c r="AE197" s="34"/>
      <c r="AF197" s="34"/>
      <c r="AG197" s="34" t="s">
        <v>104</v>
      </c>
      <c r="AH197" s="34">
        <v>0</v>
      </c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</row>
    <row r="198" spans="1:60" ht="22.5" outlineLevel="1" x14ac:dyDescent="0.2">
      <c r="A198" s="35"/>
      <c r="B198" s="36"/>
      <c r="C198" s="70" t="s">
        <v>240</v>
      </c>
      <c r="D198" s="71"/>
      <c r="E198" s="72">
        <v>0.54</v>
      </c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4"/>
      <c r="Y198" s="34"/>
      <c r="Z198" s="34"/>
      <c r="AA198" s="34"/>
      <c r="AB198" s="34"/>
      <c r="AC198" s="34"/>
      <c r="AD198" s="34"/>
      <c r="AE198" s="34"/>
      <c r="AF198" s="34"/>
      <c r="AG198" s="34" t="s">
        <v>104</v>
      </c>
      <c r="AH198" s="34">
        <v>0</v>
      </c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34"/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</row>
    <row r="199" spans="1:60" outlineLevel="1" x14ac:dyDescent="0.2">
      <c r="A199" s="35"/>
      <c r="B199" s="36"/>
      <c r="C199" s="70" t="s">
        <v>241</v>
      </c>
      <c r="D199" s="71"/>
      <c r="E199" s="72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4"/>
      <c r="Y199" s="34"/>
      <c r="Z199" s="34"/>
      <c r="AA199" s="34"/>
      <c r="AB199" s="34"/>
      <c r="AC199" s="34"/>
      <c r="AD199" s="34"/>
      <c r="AE199" s="34"/>
      <c r="AF199" s="34"/>
      <c r="AG199" s="34" t="s">
        <v>104</v>
      </c>
      <c r="AH199" s="34">
        <v>0</v>
      </c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</row>
    <row r="200" spans="1:60" outlineLevel="1" x14ac:dyDescent="0.2">
      <c r="A200" s="35"/>
      <c r="B200" s="36"/>
      <c r="C200" s="70" t="s">
        <v>242</v>
      </c>
      <c r="D200" s="71"/>
      <c r="E200" s="72">
        <v>6.5250000000000004</v>
      </c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4"/>
      <c r="Y200" s="34"/>
      <c r="Z200" s="34"/>
      <c r="AA200" s="34"/>
      <c r="AB200" s="34"/>
      <c r="AC200" s="34"/>
      <c r="AD200" s="34"/>
      <c r="AE200" s="34"/>
      <c r="AF200" s="34"/>
      <c r="AG200" s="34" t="s">
        <v>104</v>
      </c>
      <c r="AH200" s="34">
        <v>0</v>
      </c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</row>
    <row r="201" spans="1:60" ht="22.5" outlineLevel="1" x14ac:dyDescent="0.2">
      <c r="A201" s="25">
        <v>28</v>
      </c>
      <c r="B201" s="26" t="s">
        <v>272</v>
      </c>
      <c r="C201" s="27" t="s">
        <v>273</v>
      </c>
      <c r="D201" s="28" t="s">
        <v>182</v>
      </c>
      <c r="E201" s="29">
        <v>5.75</v>
      </c>
      <c r="F201" s="30"/>
      <c r="G201" s="31">
        <f>ROUND(E201*F201,2)</f>
        <v>0</v>
      </c>
      <c r="H201" s="32"/>
      <c r="I201" s="33">
        <f>ROUND(E201*H201,2)</f>
        <v>0</v>
      </c>
      <c r="J201" s="32"/>
      <c r="K201" s="33">
        <f>ROUND(E201*J201,2)</f>
        <v>0</v>
      </c>
      <c r="L201" s="33">
        <v>21</v>
      </c>
      <c r="M201" s="33">
        <f>G201*(1+L201/100)</f>
        <v>0</v>
      </c>
      <c r="N201" s="33">
        <v>0</v>
      </c>
      <c r="O201" s="33">
        <f>ROUND(E201*N201,2)</f>
        <v>0</v>
      </c>
      <c r="P201" s="33">
        <v>0.36000000000000004</v>
      </c>
      <c r="Q201" s="33">
        <f>ROUND(E201*P201,2)</f>
        <v>2.0699999999999998</v>
      </c>
      <c r="R201" s="33"/>
      <c r="S201" s="33" t="s">
        <v>100</v>
      </c>
      <c r="T201" s="33" t="s">
        <v>101</v>
      </c>
      <c r="U201" s="33">
        <v>4.5000000000000005E-2</v>
      </c>
      <c r="V201" s="33">
        <f>ROUND(E201*U201,2)</f>
        <v>0.26</v>
      </c>
      <c r="W201" s="33"/>
      <c r="X201" s="34"/>
      <c r="Y201" s="34"/>
      <c r="Z201" s="34"/>
      <c r="AA201" s="34"/>
      <c r="AB201" s="34"/>
      <c r="AC201" s="34"/>
      <c r="AD201" s="34"/>
      <c r="AE201" s="34"/>
      <c r="AF201" s="34"/>
      <c r="AG201" s="34" t="s">
        <v>102</v>
      </c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</row>
    <row r="202" spans="1:60" ht="22.5" outlineLevel="1" x14ac:dyDescent="0.2">
      <c r="A202" s="35"/>
      <c r="B202" s="36"/>
      <c r="C202" s="70" t="s">
        <v>232</v>
      </c>
      <c r="D202" s="71"/>
      <c r="E202" s="72">
        <v>5.75</v>
      </c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4"/>
      <c r="Y202" s="34"/>
      <c r="Z202" s="34"/>
      <c r="AA202" s="34"/>
      <c r="AB202" s="34"/>
      <c r="AC202" s="34"/>
      <c r="AD202" s="34"/>
      <c r="AE202" s="34"/>
      <c r="AF202" s="34"/>
      <c r="AG202" s="34" t="s">
        <v>104</v>
      </c>
      <c r="AH202" s="34">
        <v>0</v>
      </c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</row>
    <row r="203" spans="1:60" outlineLevel="1" x14ac:dyDescent="0.2">
      <c r="A203" s="25">
        <v>29</v>
      </c>
      <c r="B203" s="26" t="s">
        <v>274</v>
      </c>
      <c r="C203" s="27" t="s">
        <v>275</v>
      </c>
      <c r="D203" s="28" t="s">
        <v>182</v>
      </c>
      <c r="E203" s="29">
        <v>809.32800000000009</v>
      </c>
      <c r="F203" s="30"/>
      <c r="G203" s="31">
        <f>ROUND(E203*F203,2)</f>
        <v>0</v>
      </c>
      <c r="H203" s="32"/>
      <c r="I203" s="33">
        <f>ROUND(E203*H203,2)</f>
        <v>0</v>
      </c>
      <c r="J203" s="32"/>
      <c r="K203" s="33">
        <f>ROUND(E203*J203,2)</f>
        <v>0</v>
      </c>
      <c r="L203" s="33">
        <v>21</v>
      </c>
      <c r="M203" s="33">
        <f>G203*(1+L203/100)</f>
        <v>0</v>
      </c>
      <c r="N203" s="33">
        <v>0</v>
      </c>
      <c r="O203" s="33">
        <f>ROUND(E203*N203,2)</f>
        <v>0</v>
      </c>
      <c r="P203" s="33">
        <v>0.60000000000000009</v>
      </c>
      <c r="Q203" s="33">
        <f>ROUND(E203*P203,2)</f>
        <v>485.6</v>
      </c>
      <c r="R203" s="33"/>
      <c r="S203" s="33" t="s">
        <v>100</v>
      </c>
      <c r="T203" s="33" t="s">
        <v>101</v>
      </c>
      <c r="U203" s="33">
        <v>7.5000000000000011E-2</v>
      </c>
      <c r="V203" s="33">
        <f>ROUND(E203*U203,2)</f>
        <v>60.7</v>
      </c>
      <c r="W203" s="33"/>
      <c r="X203" s="34"/>
      <c r="Y203" s="34"/>
      <c r="Z203" s="34"/>
      <c r="AA203" s="34"/>
      <c r="AB203" s="34"/>
      <c r="AC203" s="34"/>
      <c r="AD203" s="34"/>
      <c r="AE203" s="34"/>
      <c r="AF203" s="34"/>
      <c r="AG203" s="34" t="s">
        <v>102</v>
      </c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</row>
    <row r="204" spans="1:60" outlineLevel="1" x14ac:dyDescent="0.2">
      <c r="A204" s="35"/>
      <c r="B204" s="36"/>
      <c r="C204" s="70" t="s">
        <v>201</v>
      </c>
      <c r="D204" s="71"/>
      <c r="E204" s="72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4"/>
      <c r="Y204" s="34"/>
      <c r="Z204" s="34"/>
      <c r="AA204" s="34"/>
      <c r="AB204" s="34"/>
      <c r="AC204" s="34"/>
      <c r="AD204" s="34"/>
      <c r="AE204" s="34"/>
      <c r="AF204" s="34"/>
      <c r="AG204" s="34" t="s">
        <v>104</v>
      </c>
      <c r="AH204" s="34">
        <v>0</v>
      </c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</row>
    <row r="205" spans="1:60" ht="22.5" outlineLevel="1" x14ac:dyDescent="0.2">
      <c r="A205" s="35"/>
      <c r="B205" s="36"/>
      <c r="C205" s="70" t="s">
        <v>276</v>
      </c>
      <c r="D205" s="71"/>
      <c r="E205" s="72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4"/>
      <c r="Y205" s="34"/>
      <c r="Z205" s="34"/>
      <c r="AA205" s="34"/>
      <c r="AB205" s="34"/>
      <c r="AC205" s="34"/>
      <c r="AD205" s="34"/>
      <c r="AE205" s="34"/>
      <c r="AF205" s="34"/>
      <c r="AG205" s="34" t="s">
        <v>104</v>
      </c>
      <c r="AH205" s="34">
        <v>0</v>
      </c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</row>
    <row r="206" spans="1:60" outlineLevel="1" x14ac:dyDescent="0.2">
      <c r="A206" s="35"/>
      <c r="B206" s="36"/>
      <c r="C206" s="70" t="s">
        <v>277</v>
      </c>
      <c r="D206" s="71"/>
      <c r="E206" s="72">
        <v>9.4</v>
      </c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4"/>
      <c r="Y206" s="34"/>
      <c r="Z206" s="34"/>
      <c r="AA206" s="34"/>
      <c r="AB206" s="34"/>
      <c r="AC206" s="34"/>
      <c r="AD206" s="34"/>
      <c r="AE206" s="34"/>
      <c r="AF206" s="34"/>
      <c r="AG206" s="34" t="s">
        <v>104</v>
      </c>
      <c r="AH206" s="34">
        <v>0</v>
      </c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</row>
    <row r="207" spans="1:60" outlineLevel="1" x14ac:dyDescent="0.2">
      <c r="A207" s="35"/>
      <c r="B207" s="36"/>
      <c r="C207" s="70" t="s">
        <v>121</v>
      </c>
      <c r="D207" s="71"/>
      <c r="E207" s="72">
        <v>9.4</v>
      </c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4"/>
      <c r="Y207" s="34"/>
      <c r="Z207" s="34"/>
      <c r="AA207" s="34"/>
      <c r="AB207" s="34"/>
      <c r="AC207" s="34"/>
      <c r="AD207" s="34"/>
      <c r="AE207" s="34"/>
      <c r="AF207" s="34"/>
      <c r="AG207" s="34" t="s">
        <v>104</v>
      </c>
      <c r="AH207" s="34">
        <v>1</v>
      </c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</row>
    <row r="208" spans="1:60" ht="22.5" outlineLevel="1" x14ac:dyDescent="0.2">
      <c r="A208" s="35"/>
      <c r="B208" s="36"/>
      <c r="C208" s="70" t="s">
        <v>252</v>
      </c>
      <c r="D208" s="71"/>
      <c r="E208" s="72">
        <v>3.2</v>
      </c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4"/>
      <c r="Y208" s="34"/>
      <c r="Z208" s="34"/>
      <c r="AA208" s="34"/>
      <c r="AB208" s="34"/>
      <c r="AC208" s="34"/>
      <c r="AD208" s="34"/>
      <c r="AE208" s="34"/>
      <c r="AF208" s="34"/>
      <c r="AG208" s="34" t="s">
        <v>104</v>
      </c>
      <c r="AH208" s="34">
        <v>0</v>
      </c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</row>
    <row r="209" spans="1:60" outlineLevel="1" x14ac:dyDescent="0.2">
      <c r="A209" s="35"/>
      <c r="B209" s="36"/>
      <c r="C209" s="70" t="s">
        <v>121</v>
      </c>
      <c r="D209" s="71"/>
      <c r="E209" s="72">
        <v>3.2</v>
      </c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4"/>
      <c r="Y209" s="34"/>
      <c r="Z209" s="34"/>
      <c r="AA209" s="34"/>
      <c r="AB209" s="34"/>
      <c r="AC209" s="34"/>
      <c r="AD209" s="34"/>
      <c r="AE209" s="34"/>
      <c r="AF209" s="34"/>
      <c r="AG209" s="34" t="s">
        <v>104</v>
      </c>
      <c r="AH209" s="34">
        <v>1</v>
      </c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</row>
    <row r="210" spans="1:60" outlineLevel="1" x14ac:dyDescent="0.2">
      <c r="A210" s="35"/>
      <c r="B210" s="36"/>
      <c r="C210" s="70" t="s">
        <v>278</v>
      </c>
      <c r="D210" s="71"/>
      <c r="E210" s="72">
        <v>792.02800000000002</v>
      </c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4"/>
      <c r="Y210" s="34"/>
      <c r="Z210" s="34"/>
      <c r="AA210" s="34"/>
      <c r="AB210" s="34"/>
      <c r="AC210" s="34"/>
      <c r="AD210" s="34"/>
      <c r="AE210" s="34"/>
      <c r="AF210" s="34"/>
      <c r="AG210" s="34" t="s">
        <v>104</v>
      </c>
      <c r="AH210" s="34">
        <v>0</v>
      </c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</row>
    <row r="211" spans="1:60" outlineLevel="1" x14ac:dyDescent="0.2">
      <c r="A211" s="35"/>
      <c r="B211" s="36"/>
      <c r="C211" s="70" t="s">
        <v>279</v>
      </c>
      <c r="D211" s="71"/>
      <c r="E211" s="72">
        <v>4.7</v>
      </c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4"/>
      <c r="Y211" s="34"/>
      <c r="Z211" s="34"/>
      <c r="AA211" s="34"/>
      <c r="AB211" s="34"/>
      <c r="AC211" s="34"/>
      <c r="AD211" s="34"/>
      <c r="AE211" s="34"/>
      <c r="AF211" s="34"/>
      <c r="AG211" s="34" t="s">
        <v>104</v>
      </c>
      <c r="AH211" s="34">
        <v>0</v>
      </c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</row>
    <row r="212" spans="1:60" outlineLevel="1" x14ac:dyDescent="0.2">
      <c r="A212" s="25">
        <v>30</v>
      </c>
      <c r="B212" s="26" t="s">
        <v>280</v>
      </c>
      <c r="C212" s="27" t="s">
        <v>281</v>
      </c>
      <c r="D212" s="28" t="s">
        <v>282</v>
      </c>
      <c r="E212" s="29">
        <v>41.25</v>
      </c>
      <c r="F212" s="30"/>
      <c r="G212" s="31">
        <f>ROUND(E212*F212,2)</f>
        <v>0</v>
      </c>
      <c r="H212" s="32"/>
      <c r="I212" s="33">
        <f>ROUND(E212*H212,2)</f>
        <v>0</v>
      </c>
      <c r="J212" s="32"/>
      <c r="K212" s="33">
        <f>ROUND(E212*J212,2)</f>
        <v>0</v>
      </c>
      <c r="L212" s="33">
        <v>21</v>
      </c>
      <c r="M212" s="33">
        <f>G212*(1+L212/100)</f>
        <v>0</v>
      </c>
      <c r="N212" s="33">
        <v>0</v>
      </c>
      <c r="O212" s="33">
        <f>ROUND(E212*N212,2)</f>
        <v>0</v>
      </c>
      <c r="P212" s="33">
        <v>0.22</v>
      </c>
      <c r="Q212" s="33">
        <f>ROUND(E212*P212,2)</f>
        <v>9.08</v>
      </c>
      <c r="R212" s="33"/>
      <c r="S212" s="33" t="s">
        <v>100</v>
      </c>
      <c r="T212" s="33" t="s">
        <v>101</v>
      </c>
      <c r="U212" s="33">
        <v>0.14300000000000002</v>
      </c>
      <c r="V212" s="33">
        <f>ROUND(E212*U212,2)</f>
        <v>5.9</v>
      </c>
      <c r="W212" s="33"/>
      <c r="X212" s="34"/>
      <c r="Y212" s="34"/>
      <c r="Z212" s="34"/>
      <c r="AA212" s="34"/>
      <c r="AB212" s="34"/>
      <c r="AC212" s="34"/>
      <c r="AD212" s="34"/>
      <c r="AE212" s="34"/>
      <c r="AF212" s="34"/>
      <c r="AG212" s="34" t="s">
        <v>102</v>
      </c>
      <c r="AH212" s="34"/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</row>
    <row r="213" spans="1:60" outlineLevel="1" x14ac:dyDescent="0.2">
      <c r="A213" s="35"/>
      <c r="B213" s="36"/>
      <c r="C213" s="70" t="s">
        <v>219</v>
      </c>
      <c r="D213" s="71"/>
      <c r="E213" s="72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4"/>
      <c r="Y213" s="34"/>
      <c r="Z213" s="34"/>
      <c r="AA213" s="34"/>
      <c r="AB213" s="34"/>
      <c r="AC213" s="34"/>
      <c r="AD213" s="34"/>
      <c r="AE213" s="34"/>
      <c r="AF213" s="34"/>
      <c r="AG213" s="34" t="s">
        <v>104</v>
      </c>
      <c r="AH213" s="34">
        <v>0</v>
      </c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</row>
    <row r="214" spans="1:60" outlineLevel="1" x14ac:dyDescent="0.2">
      <c r="A214" s="35"/>
      <c r="B214" s="36"/>
      <c r="C214" s="70" t="s">
        <v>220</v>
      </c>
      <c r="D214" s="71"/>
      <c r="E214" s="72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4"/>
      <c r="Y214" s="34"/>
      <c r="Z214" s="34"/>
      <c r="AA214" s="34"/>
      <c r="AB214" s="34"/>
      <c r="AC214" s="34"/>
      <c r="AD214" s="34"/>
      <c r="AE214" s="34"/>
      <c r="AF214" s="34"/>
      <c r="AG214" s="34" t="s">
        <v>104</v>
      </c>
      <c r="AH214" s="34">
        <v>0</v>
      </c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</row>
    <row r="215" spans="1:60" outlineLevel="1" x14ac:dyDescent="0.2">
      <c r="A215" s="35"/>
      <c r="B215" s="36"/>
      <c r="C215" s="70" t="s">
        <v>283</v>
      </c>
      <c r="D215" s="71"/>
      <c r="E215" s="72">
        <v>22.25</v>
      </c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4"/>
      <c r="Y215" s="34"/>
      <c r="Z215" s="34"/>
      <c r="AA215" s="34"/>
      <c r="AB215" s="34"/>
      <c r="AC215" s="34"/>
      <c r="AD215" s="34"/>
      <c r="AE215" s="34"/>
      <c r="AF215" s="34"/>
      <c r="AG215" s="34" t="s">
        <v>104</v>
      </c>
      <c r="AH215" s="34">
        <v>0</v>
      </c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</row>
    <row r="216" spans="1:60" outlineLevel="1" x14ac:dyDescent="0.2">
      <c r="A216" s="35"/>
      <c r="B216" s="36"/>
      <c r="C216" s="70" t="s">
        <v>284</v>
      </c>
      <c r="D216" s="71"/>
      <c r="E216" s="72">
        <v>19</v>
      </c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4"/>
      <c r="Y216" s="34"/>
      <c r="Z216" s="34"/>
      <c r="AA216" s="34"/>
      <c r="AB216" s="34"/>
      <c r="AC216" s="34"/>
      <c r="AD216" s="34"/>
      <c r="AE216" s="34"/>
      <c r="AF216" s="34"/>
      <c r="AG216" s="34" t="s">
        <v>104</v>
      </c>
      <c r="AH216" s="34">
        <v>0</v>
      </c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</row>
    <row r="217" spans="1:60" outlineLevel="1" x14ac:dyDescent="0.2">
      <c r="A217" s="25">
        <v>31</v>
      </c>
      <c r="B217" s="26" t="s">
        <v>285</v>
      </c>
      <c r="C217" s="27" t="s">
        <v>286</v>
      </c>
      <c r="D217" s="28" t="s">
        <v>282</v>
      </c>
      <c r="E217" s="29">
        <v>64.5</v>
      </c>
      <c r="F217" s="30"/>
      <c r="G217" s="31">
        <f>ROUND(E217*F217,2)</f>
        <v>0</v>
      </c>
      <c r="H217" s="32"/>
      <c r="I217" s="33">
        <f>ROUND(E217*H217,2)</f>
        <v>0</v>
      </c>
      <c r="J217" s="32"/>
      <c r="K217" s="33">
        <f>ROUND(E217*J217,2)</f>
        <v>0</v>
      </c>
      <c r="L217" s="33">
        <v>21</v>
      </c>
      <c r="M217" s="33">
        <f>G217*(1+L217/100)</f>
        <v>0</v>
      </c>
      <c r="N217" s="33">
        <v>0</v>
      </c>
      <c r="O217" s="33">
        <f>ROUND(E217*N217,2)</f>
        <v>0</v>
      </c>
      <c r="P217" s="33">
        <v>0.27</v>
      </c>
      <c r="Q217" s="33">
        <f>ROUND(E217*P217,2)</f>
        <v>17.420000000000002</v>
      </c>
      <c r="R217" s="33"/>
      <c r="S217" s="33" t="s">
        <v>100</v>
      </c>
      <c r="T217" s="33" t="s">
        <v>101</v>
      </c>
      <c r="U217" s="33">
        <v>0.12300000000000001</v>
      </c>
      <c r="V217" s="33">
        <f>ROUND(E217*U217,2)</f>
        <v>7.93</v>
      </c>
      <c r="W217" s="33"/>
      <c r="X217" s="34"/>
      <c r="Y217" s="34"/>
      <c r="Z217" s="34"/>
      <c r="AA217" s="34"/>
      <c r="AB217" s="34"/>
      <c r="AC217" s="34"/>
      <c r="AD217" s="34"/>
      <c r="AE217" s="34"/>
      <c r="AF217" s="34"/>
      <c r="AG217" s="34" t="s">
        <v>102</v>
      </c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</row>
    <row r="218" spans="1:60" outlineLevel="1" x14ac:dyDescent="0.2">
      <c r="A218" s="35"/>
      <c r="B218" s="36"/>
      <c r="C218" s="70" t="s">
        <v>201</v>
      </c>
      <c r="D218" s="71"/>
      <c r="E218" s="72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4"/>
      <c r="Y218" s="34"/>
      <c r="Z218" s="34"/>
      <c r="AA218" s="34"/>
      <c r="AB218" s="34"/>
      <c r="AC218" s="34"/>
      <c r="AD218" s="34"/>
      <c r="AE218" s="34"/>
      <c r="AF218" s="34"/>
      <c r="AG218" s="34" t="s">
        <v>104</v>
      </c>
      <c r="AH218" s="34">
        <v>0</v>
      </c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</row>
    <row r="219" spans="1:60" outlineLevel="1" x14ac:dyDescent="0.2">
      <c r="A219" s="35"/>
      <c r="B219" s="36"/>
      <c r="C219" s="70" t="s">
        <v>257</v>
      </c>
      <c r="D219" s="71"/>
      <c r="E219" s="72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4"/>
      <c r="Y219" s="34"/>
      <c r="Z219" s="34"/>
      <c r="AA219" s="34"/>
      <c r="AB219" s="34"/>
      <c r="AC219" s="34"/>
      <c r="AD219" s="34"/>
      <c r="AE219" s="34"/>
      <c r="AF219" s="34"/>
      <c r="AG219" s="34" t="s">
        <v>104</v>
      </c>
      <c r="AH219" s="34">
        <v>0</v>
      </c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</row>
    <row r="220" spans="1:60" ht="22.5" outlineLevel="1" x14ac:dyDescent="0.2">
      <c r="A220" s="35"/>
      <c r="B220" s="36"/>
      <c r="C220" s="70" t="s">
        <v>287</v>
      </c>
      <c r="D220" s="71"/>
      <c r="E220" s="72">
        <v>64.5</v>
      </c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4"/>
      <c r="Y220" s="34"/>
      <c r="Z220" s="34"/>
      <c r="AA220" s="34"/>
      <c r="AB220" s="34"/>
      <c r="AC220" s="34"/>
      <c r="AD220" s="34"/>
      <c r="AE220" s="34"/>
      <c r="AF220" s="34"/>
      <c r="AG220" s="34" t="s">
        <v>104</v>
      </c>
      <c r="AH220" s="34">
        <v>0</v>
      </c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34"/>
      <c r="AV220" s="34"/>
      <c r="AW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</row>
    <row r="221" spans="1:60" outlineLevel="1" x14ac:dyDescent="0.2">
      <c r="A221" s="35"/>
      <c r="B221" s="36"/>
      <c r="C221" s="70" t="s">
        <v>121</v>
      </c>
      <c r="D221" s="71"/>
      <c r="E221" s="72">
        <v>64.5</v>
      </c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4"/>
      <c r="Y221" s="34"/>
      <c r="Z221" s="34"/>
      <c r="AA221" s="34"/>
      <c r="AB221" s="34"/>
      <c r="AC221" s="34"/>
      <c r="AD221" s="34"/>
      <c r="AE221" s="34"/>
      <c r="AF221" s="34"/>
      <c r="AG221" s="34" t="s">
        <v>104</v>
      </c>
      <c r="AH221" s="34">
        <v>1</v>
      </c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</row>
    <row r="222" spans="1:60" outlineLevel="1" x14ac:dyDescent="0.2">
      <c r="A222" s="35"/>
      <c r="B222" s="36"/>
      <c r="C222" s="70" t="s">
        <v>219</v>
      </c>
      <c r="D222" s="71"/>
      <c r="E222" s="72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4"/>
      <c r="Y222" s="34"/>
      <c r="Z222" s="34"/>
      <c r="AA222" s="34"/>
      <c r="AB222" s="34"/>
      <c r="AC222" s="34"/>
      <c r="AD222" s="34"/>
      <c r="AE222" s="34"/>
      <c r="AF222" s="34"/>
      <c r="AG222" s="34" t="s">
        <v>104</v>
      </c>
      <c r="AH222" s="34">
        <v>0</v>
      </c>
      <c r="AI222" s="34"/>
      <c r="AJ222" s="34"/>
      <c r="AK222" s="34"/>
      <c r="AL222" s="34"/>
      <c r="AM222" s="34"/>
      <c r="AN222" s="34"/>
      <c r="AO222" s="34"/>
      <c r="AP222" s="34"/>
      <c r="AQ222" s="34"/>
      <c r="AR222" s="34"/>
      <c r="AS222" s="34"/>
      <c r="AT222" s="34"/>
      <c r="AU222" s="34"/>
      <c r="AV222" s="34"/>
      <c r="AW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</row>
    <row r="223" spans="1:60" outlineLevel="1" x14ac:dyDescent="0.2">
      <c r="A223" s="25">
        <v>32</v>
      </c>
      <c r="B223" s="26" t="s">
        <v>288</v>
      </c>
      <c r="C223" s="27" t="s">
        <v>289</v>
      </c>
      <c r="D223" s="28" t="s">
        <v>282</v>
      </c>
      <c r="E223" s="29">
        <v>520.40000000000009</v>
      </c>
      <c r="F223" s="30"/>
      <c r="G223" s="31">
        <f>ROUND(E223*F223,2)</f>
        <v>0</v>
      </c>
      <c r="H223" s="32"/>
      <c r="I223" s="33">
        <f>ROUND(E223*H223,2)</f>
        <v>0</v>
      </c>
      <c r="J223" s="32"/>
      <c r="K223" s="33">
        <f>ROUND(E223*J223,2)</f>
        <v>0</v>
      </c>
      <c r="L223" s="33">
        <v>21</v>
      </c>
      <c r="M223" s="33">
        <f>G223*(1+L223/100)</f>
        <v>0</v>
      </c>
      <c r="N223" s="33">
        <v>0</v>
      </c>
      <c r="O223" s="33">
        <f>ROUND(E223*N223,2)</f>
        <v>0</v>
      </c>
      <c r="P223" s="33">
        <v>0.125</v>
      </c>
      <c r="Q223" s="33">
        <f>ROUND(E223*P223,2)</f>
        <v>65.05</v>
      </c>
      <c r="R223" s="33"/>
      <c r="S223" s="33" t="s">
        <v>100</v>
      </c>
      <c r="T223" s="33" t="s">
        <v>101</v>
      </c>
      <c r="U223" s="33">
        <v>0.08</v>
      </c>
      <c r="V223" s="33">
        <f>ROUND(E223*U223,2)</f>
        <v>41.63</v>
      </c>
      <c r="W223" s="33"/>
      <c r="X223" s="34"/>
      <c r="Y223" s="34"/>
      <c r="Z223" s="34"/>
      <c r="AA223" s="34"/>
      <c r="AB223" s="34"/>
      <c r="AC223" s="34"/>
      <c r="AD223" s="34"/>
      <c r="AE223" s="34"/>
      <c r="AF223" s="34"/>
      <c r="AG223" s="34" t="s">
        <v>102</v>
      </c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</row>
    <row r="224" spans="1:60" outlineLevel="1" x14ac:dyDescent="0.2">
      <c r="A224" s="35"/>
      <c r="B224" s="36"/>
      <c r="C224" s="70" t="s">
        <v>201</v>
      </c>
      <c r="D224" s="71"/>
      <c r="E224" s="72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4"/>
      <c r="Y224" s="34"/>
      <c r="Z224" s="34"/>
      <c r="AA224" s="34"/>
      <c r="AB224" s="34"/>
      <c r="AC224" s="34"/>
      <c r="AD224" s="34"/>
      <c r="AE224" s="34"/>
      <c r="AF224" s="34"/>
      <c r="AG224" s="34" t="s">
        <v>104</v>
      </c>
      <c r="AH224" s="34">
        <v>0</v>
      </c>
      <c r="AI224" s="34"/>
      <c r="AJ224" s="34"/>
      <c r="AK224" s="34"/>
      <c r="AL224" s="34"/>
      <c r="AM224" s="34"/>
      <c r="AN224" s="34"/>
      <c r="AO224" s="34"/>
      <c r="AP224" s="34"/>
      <c r="AQ224" s="34"/>
      <c r="AR224" s="34"/>
      <c r="AS224" s="34"/>
      <c r="AT224" s="34"/>
      <c r="AU224" s="34"/>
      <c r="AV224" s="34"/>
      <c r="AW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</row>
    <row r="225" spans="1:60" outlineLevel="1" x14ac:dyDescent="0.2">
      <c r="A225" s="35"/>
      <c r="B225" s="36"/>
      <c r="C225" s="70" t="s">
        <v>290</v>
      </c>
      <c r="D225" s="71"/>
      <c r="E225" s="72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4"/>
      <c r="Y225" s="34"/>
      <c r="Z225" s="34"/>
      <c r="AA225" s="34"/>
      <c r="AB225" s="34"/>
      <c r="AC225" s="34"/>
      <c r="AD225" s="34"/>
      <c r="AE225" s="34"/>
      <c r="AF225" s="34"/>
      <c r="AG225" s="34" t="s">
        <v>104</v>
      </c>
      <c r="AH225" s="34">
        <v>0</v>
      </c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</row>
    <row r="226" spans="1:60" outlineLevel="1" x14ac:dyDescent="0.2">
      <c r="A226" s="35"/>
      <c r="B226" s="36"/>
      <c r="C226" s="70" t="s">
        <v>291</v>
      </c>
      <c r="D226" s="71"/>
      <c r="E226" s="72">
        <v>4.4000000000000004</v>
      </c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4"/>
      <c r="Y226" s="34"/>
      <c r="Z226" s="34"/>
      <c r="AA226" s="34"/>
      <c r="AB226" s="34"/>
      <c r="AC226" s="34"/>
      <c r="AD226" s="34"/>
      <c r="AE226" s="34"/>
      <c r="AF226" s="34"/>
      <c r="AG226" s="34" t="s">
        <v>104</v>
      </c>
      <c r="AH226" s="34">
        <v>0</v>
      </c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</row>
    <row r="227" spans="1:60" ht="22.5" outlineLevel="1" x14ac:dyDescent="0.2">
      <c r="A227" s="35"/>
      <c r="B227" s="36"/>
      <c r="C227" s="70" t="s">
        <v>292</v>
      </c>
      <c r="D227" s="71"/>
      <c r="E227" s="72">
        <v>3</v>
      </c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4"/>
      <c r="Y227" s="34"/>
      <c r="Z227" s="34"/>
      <c r="AA227" s="34"/>
      <c r="AB227" s="34"/>
      <c r="AC227" s="34"/>
      <c r="AD227" s="34"/>
      <c r="AE227" s="34"/>
      <c r="AF227" s="34"/>
      <c r="AG227" s="34" t="s">
        <v>104</v>
      </c>
      <c r="AH227" s="34">
        <v>0</v>
      </c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</row>
    <row r="228" spans="1:60" outlineLevel="1" x14ac:dyDescent="0.2">
      <c r="A228" s="35"/>
      <c r="B228" s="36"/>
      <c r="C228" s="70" t="s">
        <v>202</v>
      </c>
      <c r="D228" s="71"/>
      <c r="E228" s="72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4"/>
      <c r="Y228" s="34"/>
      <c r="Z228" s="34"/>
      <c r="AA228" s="34"/>
      <c r="AB228" s="34"/>
      <c r="AC228" s="34"/>
      <c r="AD228" s="34"/>
      <c r="AE228" s="34"/>
      <c r="AF228" s="34"/>
      <c r="AG228" s="34" t="s">
        <v>104</v>
      </c>
      <c r="AH228" s="34">
        <v>0</v>
      </c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</row>
    <row r="229" spans="1:60" outlineLevel="1" x14ac:dyDescent="0.2">
      <c r="A229" s="35"/>
      <c r="B229" s="36"/>
      <c r="C229" s="70" t="s">
        <v>291</v>
      </c>
      <c r="D229" s="71"/>
      <c r="E229" s="72">
        <v>4.4000000000000004</v>
      </c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4"/>
      <c r="Y229" s="34"/>
      <c r="Z229" s="34"/>
      <c r="AA229" s="34"/>
      <c r="AB229" s="34"/>
      <c r="AC229" s="34"/>
      <c r="AD229" s="34"/>
      <c r="AE229" s="34"/>
      <c r="AF229" s="34"/>
      <c r="AG229" s="34" t="s">
        <v>104</v>
      </c>
      <c r="AH229" s="34">
        <v>0</v>
      </c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</row>
    <row r="230" spans="1:60" ht="22.5" outlineLevel="1" x14ac:dyDescent="0.2">
      <c r="A230" s="35"/>
      <c r="B230" s="36"/>
      <c r="C230" s="70" t="s">
        <v>293</v>
      </c>
      <c r="D230" s="71"/>
      <c r="E230" s="72">
        <v>2</v>
      </c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4"/>
      <c r="Y230" s="34"/>
      <c r="Z230" s="34"/>
      <c r="AA230" s="34"/>
      <c r="AB230" s="34"/>
      <c r="AC230" s="34"/>
      <c r="AD230" s="34"/>
      <c r="AE230" s="34"/>
      <c r="AF230" s="34"/>
      <c r="AG230" s="34" t="s">
        <v>104</v>
      </c>
      <c r="AH230" s="34">
        <v>0</v>
      </c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</row>
    <row r="231" spans="1:60" ht="22.5" outlineLevel="1" x14ac:dyDescent="0.2">
      <c r="A231" s="35"/>
      <c r="B231" s="36"/>
      <c r="C231" s="70" t="s">
        <v>294</v>
      </c>
      <c r="D231" s="71"/>
      <c r="E231" s="72">
        <v>50</v>
      </c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4"/>
      <c r="Y231" s="34"/>
      <c r="Z231" s="34"/>
      <c r="AA231" s="34"/>
      <c r="AB231" s="34"/>
      <c r="AC231" s="34"/>
      <c r="AD231" s="34"/>
      <c r="AE231" s="34"/>
      <c r="AF231" s="34"/>
      <c r="AG231" s="34" t="s">
        <v>104</v>
      </c>
      <c r="AH231" s="34">
        <v>0</v>
      </c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</row>
    <row r="232" spans="1:60" ht="22.5" outlineLevel="1" x14ac:dyDescent="0.2">
      <c r="A232" s="35"/>
      <c r="B232" s="36"/>
      <c r="C232" s="70" t="s">
        <v>295</v>
      </c>
      <c r="D232" s="71"/>
      <c r="E232" s="72">
        <v>11.75</v>
      </c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4"/>
      <c r="Y232" s="34"/>
      <c r="Z232" s="34"/>
      <c r="AA232" s="34"/>
      <c r="AB232" s="34"/>
      <c r="AC232" s="34"/>
      <c r="AD232" s="34"/>
      <c r="AE232" s="34"/>
      <c r="AF232" s="34"/>
      <c r="AG232" s="34" t="s">
        <v>104</v>
      </c>
      <c r="AH232" s="34">
        <v>0</v>
      </c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</row>
    <row r="233" spans="1:60" outlineLevel="1" x14ac:dyDescent="0.2">
      <c r="A233" s="35"/>
      <c r="B233" s="36"/>
      <c r="C233" s="70" t="s">
        <v>296</v>
      </c>
      <c r="D233" s="71"/>
      <c r="E233" s="72">
        <v>60</v>
      </c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4"/>
      <c r="Y233" s="34"/>
      <c r="Z233" s="34"/>
      <c r="AA233" s="34"/>
      <c r="AB233" s="34"/>
      <c r="AC233" s="34"/>
      <c r="AD233" s="34"/>
      <c r="AE233" s="34"/>
      <c r="AF233" s="34"/>
      <c r="AG233" s="34" t="s">
        <v>104</v>
      </c>
      <c r="AH233" s="34">
        <v>0</v>
      </c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4"/>
      <c r="AT233" s="34"/>
      <c r="AU233" s="34"/>
      <c r="AV233" s="34"/>
      <c r="AW233" s="34"/>
      <c r="AX233" s="34"/>
      <c r="AY233" s="34"/>
      <c r="AZ233" s="34"/>
      <c r="BA233" s="34"/>
      <c r="BB233" s="34"/>
      <c r="BC233" s="34"/>
      <c r="BD233" s="34"/>
      <c r="BE233" s="34"/>
      <c r="BF233" s="34"/>
      <c r="BG233" s="34"/>
      <c r="BH233" s="34"/>
    </row>
    <row r="234" spans="1:60" ht="22.5" outlineLevel="1" x14ac:dyDescent="0.2">
      <c r="A234" s="35"/>
      <c r="B234" s="36"/>
      <c r="C234" s="70" t="s">
        <v>297</v>
      </c>
      <c r="D234" s="71"/>
      <c r="E234" s="72">
        <v>22.25</v>
      </c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4"/>
      <c r="Y234" s="34"/>
      <c r="Z234" s="34"/>
      <c r="AA234" s="34"/>
      <c r="AB234" s="34"/>
      <c r="AC234" s="34"/>
      <c r="AD234" s="34"/>
      <c r="AE234" s="34"/>
      <c r="AF234" s="34"/>
      <c r="AG234" s="34" t="s">
        <v>104</v>
      </c>
      <c r="AH234" s="34">
        <v>0</v>
      </c>
      <c r="AI234" s="34"/>
      <c r="AJ234" s="34"/>
      <c r="AK234" s="34"/>
      <c r="AL234" s="34"/>
      <c r="AM234" s="34"/>
      <c r="AN234" s="34"/>
      <c r="AO234" s="34"/>
      <c r="AP234" s="34"/>
      <c r="AQ234" s="34"/>
      <c r="AR234" s="34"/>
      <c r="AS234" s="34"/>
      <c r="AT234" s="34"/>
      <c r="AU234" s="34"/>
      <c r="AV234" s="34"/>
      <c r="AW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</row>
    <row r="235" spans="1:60" outlineLevel="1" x14ac:dyDescent="0.2">
      <c r="A235" s="35"/>
      <c r="B235" s="36"/>
      <c r="C235" s="70" t="s">
        <v>121</v>
      </c>
      <c r="D235" s="71"/>
      <c r="E235" s="72">
        <v>157.80000000000001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4"/>
      <c r="Y235" s="34"/>
      <c r="Z235" s="34"/>
      <c r="AA235" s="34"/>
      <c r="AB235" s="34"/>
      <c r="AC235" s="34"/>
      <c r="AD235" s="34"/>
      <c r="AE235" s="34"/>
      <c r="AF235" s="34"/>
      <c r="AG235" s="34" t="s">
        <v>104</v>
      </c>
      <c r="AH235" s="34">
        <v>1</v>
      </c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  <c r="AV235" s="34"/>
      <c r="AW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</row>
    <row r="236" spans="1:60" outlineLevel="1" x14ac:dyDescent="0.2">
      <c r="A236" s="35"/>
      <c r="B236" s="36"/>
      <c r="C236" s="70" t="s">
        <v>219</v>
      </c>
      <c r="D236" s="71"/>
      <c r="E236" s="72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4"/>
      <c r="Y236" s="34"/>
      <c r="Z236" s="34"/>
      <c r="AA236" s="34"/>
      <c r="AB236" s="34"/>
      <c r="AC236" s="34"/>
      <c r="AD236" s="34"/>
      <c r="AE236" s="34"/>
      <c r="AF236" s="34"/>
      <c r="AG236" s="34" t="s">
        <v>104</v>
      </c>
      <c r="AH236" s="34">
        <v>0</v>
      </c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</row>
    <row r="237" spans="1:60" outlineLevel="1" x14ac:dyDescent="0.2">
      <c r="A237" s="35"/>
      <c r="B237" s="36"/>
      <c r="C237" s="70" t="s">
        <v>224</v>
      </c>
      <c r="D237" s="71"/>
      <c r="E237" s="72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4"/>
      <c r="Y237" s="34"/>
      <c r="Z237" s="34"/>
      <c r="AA237" s="34"/>
      <c r="AB237" s="34"/>
      <c r="AC237" s="34"/>
      <c r="AD237" s="34"/>
      <c r="AE237" s="34"/>
      <c r="AF237" s="34"/>
      <c r="AG237" s="34" t="s">
        <v>104</v>
      </c>
      <c r="AH237" s="34">
        <v>0</v>
      </c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</row>
    <row r="238" spans="1:60" ht="22.5" outlineLevel="1" x14ac:dyDescent="0.2">
      <c r="A238" s="35"/>
      <c r="B238" s="36"/>
      <c r="C238" s="70" t="s">
        <v>298</v>
      </c>
      <c r="D238" s="71"/>
      <c r="E238" s="72">
        <v>23</v>
      </c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4"/>
      <c r="Y238" s="34"/>
      <c r="Z238" s="34"/>
      <c r="AA238" s="34"/>
      <c r="AB238" s="34"/>
      <c r="AC238" s="34"/>
      <c r="AD238" s="34"/>
      <c r="AE238" s="34"/>
      <c r="AF238" s="34"/>
      <c r="AG238" s="34" t="s">
        <v>104</v>
      </c>
      <c r="AH238" s="34">
        <v>0</v>
      </c>
      <c r="AI238" s="34"/>
      <c r="AJ238" s="34"/>
      <c r="AK238" s="34"/>
      <c r="AL238" s="34"/>
      <c r="AM238" s="34"/>
      <c r="AN238" s="34"/>
      <c r="AO238" s="34"/>
      <c r="AP238" s="34"/>
      <c r="AQ238" s="34"/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</row>
    <row r="239" spans="1:60" ht="22.5" outlineLevel="1" x14ac:dyDescent="0.2">
      <c r="A239" s="35"/>
      <c r="B239" s="36"/>
      <c r="C239" s="70" t="s">
        <v>299</v>
      </c>
      <c r="D239" s="71"/>
      <c r="E239" s="72">
        <v>195.5</v>
      </c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4"/>
      <c r="Y239" s="34"/>
      <c r="Z239" s="34"/>
      <c r="AA239" s="34"/>
      <c r="AB239" s="34"/>
      <c r="AC239" s="34"/>
      <c r="AD239" s="34"/>
      <c r="AE239" s="34"/>
      <c r="AF239" s="34"/>
      <c r="AG239" s="34" t="s">
        <v>104</v>
      </c>
      <c r="AH239" s="34">
        <v>0</v>
      </c>
      <c r="AI239" s="34"/>
      <c r="AJ239" s="34"/>
      <c r="AK239" s="34"/>
      <c r="AL239" s="34"/>
      <c r="AM239" s="34"/>
      <c r="AN239" s="34"/>
      <c r="AO239" s="34"/>
      <c r="AP239" s="34"/>
      <c r="AQ239" s="34"/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</row>
    <row r="240" spans="1:60" ht="22.5" outlineLevel="1" x14ac:dyDescent="0.2">
      <c r="A240" s="35"/>
      <c r="B240" s="36"/>
      <c r="C240" s="70" t="s">
        <v>300</v>
      </c>
      <c r="D240" s="71"/>
      <c r="E240" s="72">
        <v>127.10000000000001</v>
      </c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4"/>
      <c r="Y240" s="34"/>
      <c r="Z240" s="34"/>
      <c r="AA240" s="34"/>
      <c r="AB240" s="34"/>
      <c r="AC240" s="34"/>
      <c r="AD240" s="34"/>
      <c r="AE240" s="34"/>
      <c r="AF240" s="34"/>
      <c r="AG240" s="34" t="s">
        <v>104</v>
      </c>
      <c r="AH240" s="34">
        <v>0</v>
      </c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</row>
    <row r="241" spans="1:60" ht="22.5" outlineLevel="1" x14ac:dyDescent="0.2">
      <c r="A241" s="35"/>
      <c r="B241" s="36"/>
      <c r="C241" s="70" t="s">
        <v>301</v>
      </c>
      <c r="D241" s="71"/>
      <c r="E241" s="72">
        <v>17</v>
      </c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4"/>
      <c r="Y241" s="34"/>
      <c r="Z241" s="34"/>
      <c r="AA241" s="34"/>
      <c r="AB241" s="34"/>
      <c r="AC241" s="34"/>
      <c r="AD241" s="34"/>
      <c r="AE241" s="34"/>
      <c r="AF241" s="34"/>
      <c r="AG241" s="34" t="s">
        <v>104</v>
      </c>
      <c r="AH241" s="34">
        <v>0</v>
      </c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</row>
    <row r="242" spans="1:60" outlineLevel="1" x14ac:dyDescent="0.2">
      <c r="A242" s="35"/>
      <c r="B242" s="36"/>
      <c r="C242" s="70" t="s">
        <v>121</v>
      </c>
      <c r="D242" s="71"/>
      <c r="E242" s="72">
        <v>362.6</v>
      </c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4"/>
      <c r="Y242" s="34"/>
      <c r="Z242" s="34"/>
      <c r="AA242" s="34"/>
      <c r="AB242" s="34"/>
      <c r="AC242" s="34"/>
      <c r="AD242" s="34"/>
      <c r="AE242" s="34"/>
      <c r="AF242" s="34"/>
      <c r="AG242" s="34" t="s">
        <v>104</v>
      </c>
      <c r="AH242" s="34">
        <v>1</v>
      </c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</row>
    <row r="243" spans="1:60" x14ac:dyDescent="0.2">
      <c r="A243" s="17" t="s">
        <v>95</v>
      </c>
      <c r="B243" s="18" t="s">
        <v>52</v>
      </c>
      <c r="C243" s="19" t="s">
        <v>53</v>
      </c>
      <c r="D243" s="20"/>
      <c r="E243" s="21"/>
      <c r="F243" s="22"/>
      <c r="G243" s="23">
        <f>SUMIF(AG244:AG329,"&lt;&gt;NOR",G244:G329)</f>
        <v>0</v>
      </c>
      <c r="H243" s="24"/>
      <c r="I243" s="24">
        <f>SUM(I244:I329)</f>
        <v>0</v>
      </c>
      <c r="J243" s="24"/>
      <c r="K243" s="24">
        <f>SUM(K244:K329)</f>
        <v>0</v>
      </c>
      <c r="L243" s="24"/>
      <c r="M243" s="24">
        <f>SUM(M244:M329)</f>
        <v>0</v>
      </c>
      <c r="N243" s="24"/>
      <c r="O243" s="24">
        <f>SUM(O244:O329)</f>
        <v>1403.8400000000001</v>
      </c>
      <c r="P243" s="24"/>
      <c r="Q243" s="24">
        <f>SUM(Q244:Q329)</f>
        <v>0</v>
      </c>
      <c r="R243" s="24"/>
      <c r="S243" s="24"/>
      <c r="T243" s="24"/>
      <c r="U243" s="24"/>
      <c r="V243" s="24">
        <f>SUM(V244:V329)</f>
        <v>1026.78</v>
      </c>
      <c r="W243" s="24"/>
      <c r="AG243" s="53" t="s">
        <v>96</v>
      </c>
    </row>
    <row r="244" spans="1:60" ht="22.5" outlineLevel="1" x14ac:dyDescent="0.2">
      <c r="A244" s="25">
        <v>33</v>
      </c>
      <c r="B244" s="26" t="s">
        <v>302</v>
      </c>
      <c r="C244" s="27" t="s">
        <v>303</v>
      </c>
      <c r="D244" s="28" t="s">
        <v>182</v>
      </c>
      <c r="E244" s="29">
        <v>73.800000000000011</v>
      </c>
      <c r="F244" s="30"/>
      <c r="G244" s="31">
        <f>ROUND(E244*F244,2)</f>
        <v>0</v>
      </c>
      <c r="H244" s="32"/>
      <c r="I244" s="33">
        <f>ROUND(E244*H244,2)</f>
        <v>0</v>
      </c>
      <c r="J244" s="32"/>
      <c r="K244" s="33">
        <f>ROUND(E244*J244,2)</f>
        <v>0</v>
      </c>
      <c r="L244" s="33">
        <v>21</v>
      </c>
      <c r="M244" s="33">
        <f>G244*(1+L244/100)</f>
        <v>0</v>
      </c>
      <c r="N244" s="33">
        <v>0.43000000000000005</v>
      </c>
      <c r="O244" s="33">
        <f>ROUND(E244*N244,2)</f>
        <v>31.73</v>
      </c>
      <c r="P244" s="33">
        <v>0</v>
      </c>
      <c r="Q244" s="33">
        <f>ROUND(E244*P244,2)</f>
        <v>0</v>
      </c>
      <c r="R244" s="33"/>
      <c r="S244" s="33" t="s">
        <v>100</v>
      </c>
      <c r="T244" s="33" t="s">
        <v>101</v>
      </c>
      <c r="U244" s="33">
        <v>2.8000000000000001E-2</v>
      </c>
      <c r="V244" s="33">
        <f>ROUND(E244*U244,2)</f>
        <v>2.0699999999999998</v>
      </c>
      <c r="W244" s="33"/>
      <c r="X244" s="34"/>
      <c r="Y244" s="34"/>
      <c r="Z244" s="34"/>
      <c r="AA244" s="34"/>
      <c r="AB244" s="34"/>
      <c r="AC244" s="34"/>
      <c r="AD244" s="34"/>
      <c r="AE244" s="34"/>
      <c r="AF244" s="34"/>
      <c r="AG244" s="34" t="s">
        <v>102</v>
      </c>
      <c r="AH244" s="34"/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34"/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</row>
    <row r="245" spans="1:60" outlineLevel="1" x14ac:dyDescent="0.2">
      <c r="A245" s="35"/>
      <c r="B245" s="36"/>
      <c r="C245" s="70" t="s">
        <v>112</v>
      </c>
      <c r="D245" s="71"/>
      <c r="E245" s="72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4"/>
      <c r="Y245" s="34"/>
      <c r="Z245" s="34"/>
      <c r="AA245" s="34"/>
      <c r="AB245" s="34"/>
      <c r="AC245" s="34"/>
      <c r="AD245" s="34"/>
      <c r="AE245" s="34"/>
      <c r="AF245" s="34"/>
      <c r="AG245" s="34" t="s">
        <v>104</v>
      </c>
      <c r="AH245" s="34">
        <v>0</v>
      </c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</row>
    <row r="246" spans="1:60" outlineLevel="1" x14ac:dyDescent="0.2">
      <c r="A246" s="35"/>
      <c r="B246" s="36"/>
      <c r="C246" s="70" t="s">
        <v>189</v>
      </c>
      <c r="D246" s="71"/>
      <c r="E246" s="72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4"/>
      <c r="Y246" s="34"/>
      <c r="Z246" s="34"/>
      <c r="AA246" s="34"/>
      <c r="AB246" s="34"/>
      <c r="AC246" s="34"/>
      <c r="AD246" s="34"/>
      <c r="AE246" s="34"/>
      <c r="AF246" s="34"/>
      <c r="AG246" s="34" t="s">
        <v>104</v>
      </c>
      <c r="AH246" s="34">
        <v>0</v>
      </c>
      <c r="AI246" s="34"/>
      <c r="AJ246" s="34"/>
      <c r="AK246" s="34"/>
      <c r="AL246" s="34"/>
      <c r="AM246" s="34"/>
      <c r="AN246" s="34"/>
      <c r="AO246" s="34"/>
      <c r="AP246" s="34"/>
      <c r="AQ246" s="34"/>
      <c r="AR246" s="34"/>
      <c r="AS246" s="34"/>
      <c r="AT246" s="34"/>
      <c r="AU246" s="34"/>
      <c r="AV246" s="34"/>
      <c r="AW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</row>
    <row r="247" spans="1:60" ht="22.5" outlineLevel="1" x14ac:dyDescent="0.2">
      <c r="A247" s="35"/>
      <c r="B247" s="36"/>
      <c r="C247" s="70" t="s">
        <v>304</v>
      </c>
      <c r="D247" s="71"/>
      <c r="E247" s="72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4"/>
      <c r="Y247" s="34"/>
      <c r="Z247" s="34"/>
      <c r="AA247" s="34"/>
      <c r="AB247" s="34"/>
      <c r="AC247" s="34"/>
      <c r="AD247" s="34"/>
      <c r="AE247" s="34"/>
      <c r="AF247" s="34"/>
      <c r="AG247" s="34" t="s">
        <v>104</v>
      </c>
      <c r="AH247" s="34">
        <v>0</v>
      </c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</row>
    <row r="248" spans="1:60" outlineLevel="1" x14ac:dyDescent="0.2">
      <c r="A248" s="35"/>
      <c r="B248" s="36"/>
      <c r="C248" s="70" t="s">
        <v>191</v>
      </c>
      <c r="D248" s="71"/>
      <c r="E248" s="72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4"/>
      <c r="Y248" s="34"/>
      <c r="Z248" s="34"/>
      <c r="AA248" s="34"/>
      <c r="AB248" s="34"/>
      <c r="AC248" s="34"/>
      <c r="AD248" s="34"/>
      <c r="AE248" s="34"/>
      <c r="AF248" s="34"/>
      <c r="AG248" s="34" t="s">
        <v>104</v>
      </c>
      <c r="AH248" s="34">
        <v>0</v>
      </c>
      <c r="AI248" s="34"/>
      <c r="AJ248" s="34"/>
      <c r="AK248" s="34"/>
      <c r="AL248" s="34"/>
      <c r="AM248" s="34"/>
      <c r="AN248" s="34"/>
      <c r="AO248" s="34"/>
      <c r="AP248" s="34"/>
      <c r="AQ248" s="34"/>
      <c r="AR248" s="34"/>
      <c r="AS248" s="34"/>
      <c r="AT248" s="34"/>
      <c r="AU248" s="34"/>
      <c r="AV248" s="34"/>
      <c r="AW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</row>
    <row r="249" spans="1:60" ht="22.5" outlineLevel="1" x14ac:dyDescent="0.2">
      <c r="A249" s="35"/>
      <c r="B249" s="36"/>
      <c r="C249" s="70" t="s">
        <v>192</v>
      </c>
      <c r="D249" s="71"/>
      <c r="E249" s="72">
        <v>61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4"/>
      <c r="Y249" s="34"/>
      <c r="Z249" s="34"/>
      <c r="AA249" s="34"/>
      <c r="AB249" s="34"/>
      <c r="AC249" s="34"/>
      <c r="AD249" s="34"/>
      <c r="AE249" s="34"/>
      <c r="AF249" s="34"/>
      <c r="AG249" s="34" t="s">
        <v>104</v>
      </c>
      <c r="AH249" s="34">
        <v>0</v>
      </c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</row>
    <row r="250" spans="1:60" ht="22.5" outlineLevel="1" x14ac:dyDescent="0.2">
      <c r="A250" s="35"/>
      <c r="B250" s="36"/>
      <c r="C250" s="70" t="s">
        <v>193</v>
      </c>
      <c r="D250" s="71"/>
      <c r="E250" s="72">
        <v>10</v>
      </c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4"/>
      <c r="Y250" s="34"/>
      <c r="Z250" s="34"/>
      <c r="AA250" s="34"/>
      <c r="AB250" s="34"/>
      <c r="AC250" s="34"/>
      <c r="AD250" s="34"/>
      <c r="AE250" s="34"/>
      <c r="AF250" s="34"/>
      <c r="AG250" s="34" t="s">
        <v>104</v>
      </c>
      <c r="AH250" s="34">
        <v>0</v>
      </c>
      <c r="AI250" s="34"/>
      <c r="AJ250" s="34"/>
      <c r="AK250" s="34"/>
      <c r="AL250" s="34"/>
      <c r="AM250" s="34"/>
      <c r="AN250" s="34"/>
      <c r="AO250" s="34"/>
      <c r="AP250" s="34"/>
      <c r="AQ250" s="34"/>
      <c r="AR250" s="34"/>
      <c r="AS250" s="34"/>
      <c r="AT250" s="34"/>
      <c r="AU250" s="34"/>
      <c r="AV250" s="34"/>
      <c r="AW250" s="34"/>
      <c r="AX250" s="34"/>
      <c r="AY250" s="34"/>
      <c r="AZ250" s="34"/>
      <c r="BA250" s="34"/>
      <c r="BB250" s="34"/>
      <c r="BC250" s="34"/>
      <c r="BD250" s="34"/>
      <c r="BE250" s="34"/>
      <c r="BF250" s="34"/>
      <c r="BG250" s="34"/>
      <c r="BH250" s="34"/>
    </row>
    <row r="251" spans="1:60" ht="22.5" outlineLevel="1" x14ac:dyDescent="0.2">
      <c r="A251" s="35"/>
      <c r="B251" s="36"/>
      <c r="C251" s="70" t="s">
        <v>194</v>
      </c>
      <c r="D251" s="71"/>
      <c r="E251" s="72">
        <v>2.8000000000000003</v>
      </c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4"/>
      <c r="Y251" s="34"/>
      <c r="Z251" s="34"/>
      <c r="AA251" s="34"/>
      <c r="AB251" s="34"/>
      <c r="AC251" s="34"/>
      <c r="AD251" s="34"/>
      <c r="AE251" s="34"/>
      <c r="AF251" s="34"/>
      <c r="AG251" s="34" t="s">
        <v>104</v>
      </c>
      <c r="AH251" s="34">
        <v>0</v>
      </c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</row>
    <row r="252" spans="1:60" ht="33.75" outlineLevel="1" x14ac:dyDescent="0.2">
      <c r="A252" s="25">
        <v>34</v>
      </c>
      <c r="B252" s="26" t="s">
        <v>305</v>
      </c>
      <c r="C252" s="27" t="s">
        <v>306</v>
      </c>
      <c r="D252" s="28" t="s">
        <v>182</v>
      </c>
      <c r="E252" s="29">
        <v>316.88000000000005</v>
      </c>
      <c r="F252" s="30"/>
      <c r="G252" s="31">
        <f>ROUND(E252*F252,2)</f>
        <v>0</v>
      </c>
      <c r="H252" s="32"/>
      <c r="I252" s="33">
        <f>ROUND(E252*H252,2)</f>
        <v>0</v>
      </c>
      <c r="J252" s="32"/>
      <c r="K252" s="33">
        <f>ROUND(E252*J252,2)</f>
        <v>0</v>
      </c>
      <c r="L252" s="33">
        <v>21</v>
      </c>
      <c r="M252" s="33">
        <f>G252*(1+L252/100)</f>
        <v>0</v>
      </c>
      <c r="N252" s="33">
        <v>0.28800000000000003</v>
      </c>
      <c r="O252" s="33">
        <f>ROUND(E252*N252,2)</f>
        <v>91.26</v>
      </c>
      <c r="P252" s="33">
        <v>0</v>
      </c>
      <c r="Q252" s="33">
        <f>ROUND(E252*P252,2)</f>
        <v>0</v>
      </c>
      <c r="R252" s="33"/>
      <c r="S252" s="33" t="s">
        <v>100</v>
      </c>
      <c r="T252" s="33" t="s">
        <v>101</v>
      </c>
      <c r="U252" s="33">
        <v>2.3000000000000003E-2</v>
      </c>
      <c r="V252" s="33">
        <f>ROUND(E252*U252,2)</f>
        <v>7.29</v>
      </c>
      <c r="W252" s="33"/>
      <c r="X252" s="34"/>
      <c r="Y252" s="34"/>
      <c r="Z252" s="34"/>
      <c r="AA252" s="34"/>
      <c r="AB252" s="34"/>
      <c r="AC252" s="34"/>
      <c r="AD252" s="34"/>
      <c r="AE252" s="34"/>
      <c r="AF252" s="34"/>
      <c r="AG252" s="34" t="s">
        <v>102</v>
      </c>
      <c r="AH252" s="34"/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34"/>
      <c r="AV252" s="34"/>
      <c r="AW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</row>
    <row r="253" spans="1:60" outlineLevel="1" x14ac:dyDescent="0.2">
      <c r="A253" s="35"/>
      <c r="B253" s="36"/>
      <c r="C253" s="70" t="s">
        <v>112</v>
      </c>
      <c r="D253" s="71"/>
      <c r="E253" s="72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4"/>
      <c r="Y253" s="34"/>
      <c r="Z253" s="34"/>
      <c r="AA253" s="34"/>
      <c r="AB253" s="34"/>
      <c r="AC253" s="34"/>
      <c r="AD253" s="34"/>
      <c r="AE253" s="34"/>
      <c r="AF253" s="34"/>
      <c r="AG253" s="34" t="s">
        <v>104</v>
      </c>
      <c r="AH253" s="34">
        <v>0</v>
      </c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34"/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</row>
    <row r="254" spans="1:60" outlineLevel="1" x14ac:dyDescent="0.2">
      <c r="A254" s="35"/>
      <c r="B254" s="36"/>
      <c r="C254" s="70" t="s">
        <v>138</v>
      </c>
      <c r="D254" s="71"/>
      <c r="E254" s="72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4"/>
      <c r="Y254" s="34"/>
      <c r="Z254" s="34"/>
      <c r="AA254" s="34"/>
      <c r="AB254" s="34"/>
      <c r="AC254" s="34"/>
      <c r="AD254" s="34"/>
      <c r="AE254" s="34"/>
      <c r="AF254" s="34"/>
      <c r="AG254" s="34" t="s">
        <v>104</v>
      </c>
      <c r="AH254" s="34">
        <v>0</v>
      </c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</row>
    <row r="255" spans="1:60" outlineLevel="1" x14ac:dyDescent="0.2">
      <c r="A255" s="35"/>
      <c r="B255" s="36"/>
      <c r="C255" s="70" t="s">
        <v>307</v>
      </c>
      <c r="D255" s="71"/>
      <c r="E255" s="72">
        <v>316.88000000000005</v>
      </c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4"/>
      <c r="Y255" s="34"/>
      <c r="Z255" s="34"/>
      <c r="AA255" s="34"/>
      <c r="AB255" s="34"/>
      <c r="AC255" s="34"/>
      <c r="AD255" s="34"/>
      <c r="AE255" s="34"/>
      <c r="AF255" s="34"/>
      <c r="AG255" s="34" t="s">
        <v>104</v>
      </c>
      <c r="AH255" s="34">
        <v>0</v>
      </c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34"/>
      <c r="AV255" s="34"/>
      <c r="AW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</row>
    <row r="256" spans="1:60" ht="33.75" outlineLevel="1" x14ac:dyDescent="0.2">
      <c r="A256" s="25">
        <v>35</v>
      </c>
      <c r="B256" s="26" t="s">
        <v>308</v>
      </c>
      <c r="C256" s="27" t="s">
        <v>309</v>
      </c>
      <c r="D256" s="28" t="s">
        <v>182</v>
      </c>
      <c r="E256" s="29">
        <v>73.800000000000011</v>
      </c>
      <c r="F256" s="30"/>
      <c r="G256" s="31">
        <f>ROUND(E256*F256,2)</f>
        <v>0</v>
      </c>
      <c r="H256" s="32"/>
      <c r="I256" s="33">
        <f>ROUND(E256*H256,2)</f>
        <v>0</v>
      </c>
      <c r="J256" s="32"/>
      <c r="K256" s="33">
        <f>ROUND(E256*J256,2)</f>
        <v>0</v>
      </c>
      <c r="L256" s="33">
        <v>21</v>
      </c>
      <c r="M256" s="33">
        <f>G256*(1+L256/100)</f>
        <v>0</v>
      </c>
      <c r="N256" s="33">
        <v>0.3528</v>
      </c>
      <c r="O256" s="33">
        <f>ROUND(E256*N256,2)</f>
        <v>26.04</v>
      </c>
      <c r="P256" s="33">
        <v>0</v>
      </c>
      <c r="Q256" s="33">
        <f>ROUND(E256*P256,2)</f>
        <v>0</v>
      </c>
      <c r="R256" s="33"/>
      <c r="S256" s="33" t="s">
        <v>100</v>
      </c>
      <c r="T256" s="33" t="s">
        <v>101</v>
      </c>
      <c r="U256" s="33">
        <v>2.6000000000000002E-2</v>
      </c>
      <c r="V256" s="33">
        <f>ROUND(E256*U256,2)</f>
        <v>1.92</v>
      </c>
      <c r="W256" s="33"/>
      <c r="X256" s="34"/>
      <c r="Y256" s="34"/>
      <c r="Z256" s="34"/>
      <c r="AA256" s="34"/>
      <c r="AB256" s="34"/>
      <c r="AC256" s="34"/>
      <c r="AD256" s="34"/>
      <c r="AE256" s="34"/>
      <c r="AF256" s="34"/>
      <c r="AG256" s="34" t="s">
        <v>102</v>
      </c>
      <c r="AH256" s="34"/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</row>
    <row r="257" spans="1:60" outlineLevel="1" x14ac:dyDescent="0.2">
      <c r="A257" s="35"/>
      <c r="B257" s="36"/>
      <c r="C257" s="70" t="s">
        <v>108</v>
      </c>
      <c r="D257" s="71"/>
      <c r="E257" s="72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4"/>
      <c r="Y257" s="34"/>
      <c r="Z257" s="34"/>
      <c r="AA257" s="34"/>
      <c r="AB257" s="34"/>
      <c r="AC257" s="34"/>
      <c r="AD257" s="34"/>
      <c r="AE257" s="34"/>
      <c r="AF257" s="34"/>
      <c r="AG257" s="34" t="s">
        <v>104</v>
      </c>
      <c r="AH257" s="34">
        <v>0</v>
      </c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34"/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</row>
    <row r="258" spans="1:60" outlineLevel="1" x14ac:dyDescent="0.2">
      <c r="A258" s="35"/>
      <c r="B258" s="36"/>
      <c r="C258" s="70" t="s">
        <v>310</v>
      </c>
      <c r="D258" s="71"/>
      <c r="E258" s="72">
        <v>73.800000000000011</v>
      </c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4"/>
      <c r="Y258" s="34"/>
      <c r="Z258" s="34"/>
      <c r="AA258" s="34"/>
      <c r="AB258" s="34"/>
      <c r="AC258" s="34"/>
      <c r="AD258" s="34"/>
      <c r="AE258" s="34"/>
      <c r="AF258" s="34"/>
      <c r="AG258" s="34" t="s">
        <v>104</v>
      </c>
      <c r="AH258" s="34">
        <v>0</v>
      </c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34"/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</row>
    <row r="259" spans="1:60" ht="33.75" outlineLevel="1" x14ac:dyDescent="0.2">
      <c r="A259" s="25">
        <v>36</v>
      </c>
      <c r="B259" s="26" t="s">
        <v>311</v>
      </c>
      <c r="C259" s="27" t="s">
        <v>312</v>
      </c>
      <c r="D259" s="28" t="s">
        <v>182</v>
      </c>
      <c r="E259" s="29">
        <v>73.800000000000011</v>
      </c>
      <c r="F259" s="30"/>
      <c r="G259" s="31">
        <f>ROUND(E259*F259,2)</f>
        <v>0</v>
      </c>
      <c r="H259" s="32"/>
      <c r="I259" s="33">
        <f>ROUND(E259*H259,2)</f>
        <v>0</v>
      </c>
      <c r="J259" s="32"/>
      <c r="K259" s="33">
        <f>ROUND(E259*J259,2)</f>
        <v>0</v>
      </c>
      <c r="L259" s="33">
        <v>21</v>
      </c>
      <c r="M259" s="33">
        <f>G259*(1+L259/100)</f>
        <v>0</v>
      </c>
      <c r="N259" s="33">
        <v>0.378</v>
      </c>
      <c r="O259" s="33">
        <f>ROUND(E259*N259,2)</f>
        <v>27.9</v>
      </c>
      <c r="P259" s="33">
        <v>0</v>
      </c>
      <c r="Q259" s="33">
        <f>ROUND(E259*P259,2)</f>
        <v>0</v>
      </c>
      <c r="R259" s="33"/>
      <c r="S259" s="33" t="s">
        <v>100</v>
      </c>
      <c r="T259" s="33" t="s">
        <v>101</v>
      </c>
      <c r="U259" s="33">
        <v>2.6000000000000002E-2</v>
      </c>
      <c r="V259" s="33">
        <f>ROUND(E259*U259,2)</f>
        <v>1.92</v>
      </c>
      <c r="W259" s="33"/>
      <c r="X259" s="34"/>
      <c r="Y259" s="34"/>
      <c r="Z259" s="34"/>
      <c r="AA259" s="34"/>
      <c r="AB259" s="34"/>
      <c r="AC259" s="34"/>
      <c r="AD259" s="34"/>
      <c r="AE259" s="34"/>
      <c r="AF259" s="34"/>
      <c r="AG259" s="34" t="s">
        <v>102</v>
      </c>
      <c r="AH259" s="34"/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4"/>
      <c r="AT259" s="34"/>
      <c r="AU259" s="34"/>
      <c r="AV259" s="34"/>
      <c r="AW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</row>
    <row r="260" spans="1:60" outlineLevel="1" x14ac:dyDescent="0.2">
      <c r="A260" s="35"/>
      <c r="B260" s="36"/>
      <c r="C260" s="70" t="s">
        <v>112</v>
      </c>
      <c r="D260" s="71"/>
      <c r="E260" s="72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4"/>
      <c r="Y260" s="34"/>
      <c r="Z260" s="34"/>
      <c r="AA260" s="34"/>
      <c r="AB260" s="34"/>
      <c r="AC260" s="34"/>
      <c r="AD260" s="34"/>
      <c r="AE260" s="34"/>
      <c r="AF260" s="34"/>
      <c r="AG260" s="34" t="s">
        <v>104</v>
      </c>
      <c r="AH260" s="34">
        <v>0</v>
      </c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</row>
    <row r="261" spans="1:60" outlineLevel="1" x14ac:dyDescent="0.2">
      <c r="A261" s="35"/>
      <c r="B261" s="36"/>
      <c r="C261" s="70" t="s">
        <v>189</v>
      </c>
      <c r="D261" s="71"/>
      <c r="E261" s="72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4"/>
      <c r="Y261" s="34"/>
      <c r="Z261" s="34"/>
      <c r="AA261" s="34"/>
      <c r="AB261" s="34"/>
      <c r="AC261" s="34"/>
      <c r="AD261" s="34"/>
      <c r="AE261" s="34"/>
      <c r="AF261" s="34"/>
      <c r="AG261" s="34" t="s">
        <v>104</v>
      </c>
      <c r="AH261" s="34">
        <v>0</v>
      </c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34"/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</row>
    <row r="262" spans="1:60" ht="22.5" outlineLevel="1" x14ac:dyDescent="0.2">
      <c r="A262" s="35"/>
      <c r="B262" s="36"/>
      <c r="C262" s="70" t="s">
        <v>304</v>
      </c>
      <c r="D262" s="71"/>
      <c r="E262" s="72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4"/>
      <c r="Y262" s="34"/>
      <c r="Z262" s="34"/>
      <c r="AA262" s="34"/>
      <c r="AB262" s="34"/>
      <c r="AC262" s="34"/>
      <c r="AD262" s="34"/>
      <c r="AE262" s="34"/>
      <c r="AF262" s="34"/>
      <c r="AG262" s="34" t="s">
        <v>104</v>
      </c>
      <c r="AH262" s="34">
        <v>0</v>
      </c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34"/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</row>
    <row r="263" spans="1:60" outlineLevel="1" x14ac:dyDescent="0.2">
      <c r="A263" s="35"/>
      <c r="B263" s="36"/>
      <c r="C263" s="70" t="s">
        <v>191</v>
      </c>
      <c r="D263" s="71"/>
      <c r="E263" s="72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4"/>
      <c r="Y263" s="34"/>
      <c r="Z263" s="34"/>
      <c r="AA263" s="34"/>
      <c r="AB263" s="34"/>
      <c r="AC263" s="34"/>
      <c r="AD263" s="34"/>
      <c r="AE263" s="34"/>
      <c r="AF263" s="34"/>
      <c r="AG263" s="34" t="s">
        <v>104</v>
      </c>
      <c r="AH263" s="34">
        <v>0</v>
      </c>
      <c r="AI263" s="34"/>
      <c r="AJ263" s="34"/>
      <c r="AK263" s="34"/>
      <c r="AL263" s="34"/>
      <c r="AM263" s="34"/>
      <c r="AN263" s="34"/>
      <c r="AO263" s="34"/>
      <c r="AP263" s="34"/>
      <c r="AQ263" s="34"/>
      <c r="AR263" s="34"/>
      <c r="AS263" s="34"/>
      <c r="AT263" s="34"/>
      <c r="AU263" s="34"/>
      <c r="AV263" s="34"/>
      <c r="AW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</row>
    <row r="264" spans="1:60" ht="22.5" outlineLevel="1" x14ac:dyDescent="0.2">
      <c r="A264" s="35"/>
      <c r="B264" s="36"/>
      <c r="C264" s="70" t="s">
        <v>192</v>
      </c>
      <c r="D264" s="71"/>
      <c r="E264" s="72">
        <v>61</v>
      </c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4"/>
      <c r="Y264" s="34"/>
      <c r="Z264" s="34"/>
      <c r="AA264" s="34"/>
      <c r="AB264" s="34"/>
      <c r="AC264" s="34"/>
      <c r="AD264" s="34"/>
      <c r="AE264" s="34"/>
      <c r="AF264" s="34"/>
      <c r="AG264" s="34" t="s">
        <v>104</v>
      </c>
      <c r="AH264" s="34">
        <v>0</v>
      </c>
      <c r="AI264" s="34"/>
      <c r="AJ264" s="34"/>
      <c r="AK264" s="34"/>
      <c r="AL264" s="34"/>
      <c r="AM264" s="34"/>
      <c r="AN264" s="34"/>
      <c r="AO264" s="34"/>
      <c r="AP264" s="34"/>
      <c r="AQ264" s="34"/>
      <c r="AR264" s="34"/>
      <c r="AS264" s="34"/>
      <c r="AT264" s="34"/>
      <c r="AU264" s="34"/>
      <c r="AV264" s="34"/>
      <c r="AW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</row>
    <row r="265" spans="1:60" ht="22.5" outlineLevel="1" x14ac:dyDescent="0.2">
      <c r="A265" s="35"/>
      <c r="B265" s="36"/>
      <c r="C265" s="70" t="s">
        <v>193</v>
      </c>
      <c r="D265" s="71"/>
      <c r="E265" s="72">
        <v>10</v>
      </c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4"/>
      <c r="Y265" s="34"/>
      <c r="Z265" s="34"/>
      <c r="AA265" s="34"/>
      <c r="AB265" s="34"/>
      <c r="AC265" s="34"/>
      <c r="AD265" s="34"/>
      <c r="AE265" s="34"/>
      <c r="AF265" s="34"/>
      <c r="AG265" s="34" t="s">
        <v>104</v>
      </c>
      <c r="AH265" s="34">
        <v>0</v>
      </c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</row>
    <row r="266" spans="1:60" ht="22.5" outlineLevel="1" x14ac:dyDescent="0.2">
      <c r="A266" s="35"/>
      <c r="B266" s="36"/>
      <c r="C266" s="70" t="s">
        <v>194</v>
      </c>
      <c r="D266" s="71"/>
      <c r="E266" s="72">
        <v>2.8000000000000003</v>
      </c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4"/>
      <c r="Y266" s="34"/>
      <c r="Z266" s="34"/>
      <c r="AA266" s="34"/>
      <c r="AB266" s="34"/>
      <c r="AC266" s="34"/>
      <c r="AD266" s="34"/>
      <c r="AE266" s="34"/>
      <c r="AF266" s="34"/>
      <c r="AG266" s="34" t="s">
        <v>104</v>
      </c>
      <c r="AH266" s="34">
        <v>0</v>
      </c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</row>
    <row r="267" spans="1:60" ht="33.75" outlineLevel="1" x14ac:dyDescent="0.2">
      <c r="A267" s="25">
        <v>37</v>
      </c>
      <c r="B267" s="26" t="s">
        <v>313</v>
      </c>
      <c r="C267" s="27" t="s">
        <v>314</v>
      </c>
      <c r="D267" s="28" t="s">
        <v>182</v>
      </c>
      <c r="E267" s="29">
        <v>73.800000000000011</v>
      </c>
      <c r="F267" s="30"/>
      <c r="G267" s="31">
        <f>ROUND(E267*F267,2)</f>
        <v>0</v>
      </c>
      <c r="H267" s="32"/>
      <c r="I267" s="33">
        <f>ROUND(E267*H267,2)</f>
        <v>0</v>
      </c>
      <c r="J267" s="32"/>
      <c r="K267" s="33">
        <f>ROUND(E267*J267,2)</f>
        <v>0</v>
      </c>
      <c r="L267" s="33">
        <v>21</v>
      </c>
      <c r="M267" s="33">
        <f>G267*(1+L267/100)</f>
        <v>0</v>
      </c>
      <c r="N267" s="33">
        <v>0.4032</v>
      </c>
      <c r="O267" s="33">
        <f>ROUND(E267*N267,2)</f>
        <v>29.76</v>
      </c>
      <c r="P267" s="33">
        <v>0</v>
      </c>
      <c r="Q267" s="33">
        <f>ROUND(E267*P267,2)</f>
        <v>0</v>
      </c>
      <c r="R267" s="33"/>
      <c r="S267" s="33" t="s">
        <v>100</v>
      </c>
      <c r="T267" s="33" t="s">
        <v>101</v>
      </c>
      <c r="U267" s="33">
        <v>2.6000000000000002E-2</v>
      </c>
      <c r="V267" s="33">
        <f>ROUND(E267*U267,2)</f>
        <v>1.92</v>
      </c>
      <c r="W267" s="33"/>
      <c r="X267" s="34"/>
      <c r="Y267" s="34"/>
      <c r="Z267" s="34"/>
      <c r="AA267" s="34"/>
      <c r="AB267" s="34"/>
      <c r="AC267" s="34"/>
      <c r="AD267" s="34"/>
      <c r="AE267" s="34"/>
      <c r="AF267" s="34"/>
      <c r="AG267" s="34" t="s">
        <v>102</v>
      </c>
      <c r="AH267" s="34"/>
      <c r="AI267" s="34"/>
      <c r="AJ267" s="34"/>
      <c r="AK267" s="34"/>
      <c r="AL267" s="34"/>
      <c r="AM267" s="34"/>
      <c r="AN267" s="34"/>
      <c r="AO267" s="34"/>
      <c r="AP267" s="34"/>
      <c r="AQ267" s="34"/>
      <c r="AR267" s="34"/>
      <c r="AS267" s="34"/>
      <c r="AT267" s="34"/>
      <c r="AU267" s="34"/>
      <c r="AV267" s="34"/>
      <c r="AW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</row>
    <row r="268" spans="1:60" outlineLevel="1" x14ac:dyDescent="0.2">
      <c r="A268" s="35"/>
      <c r="B268" s="36"/>
      <c r="C268" s="70" t="s">
        <v>108</v>
      </c>
      <c r="D268" s="71"/>
      <c r="E268" s="72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4"/>
      <c r="Y268" s="34"/>
      <c r="Z268" s="34"/>
      <c r="AA268" s="34"/>
      <c r="AB268" s="34"/>
      <c r="AC268" s="34"/>
      <c r="AD268" s="34"/>
      <c r="AE268" s="34"/>
      <c r="AF268" s="34"/>
      <c r="AG268" s="34" t="s">
        <v>104</v>
      </c>
      <c r="AH268" s="34">
        <v>0</v>
      </c>
      <c r="AI268" s="34"/>
      <c r="AJ268" s="34"/>
      <c r="AK268" s="34"/>
      <c r="AL268" s="34"/>
      <c r="AM268" s="34"/>
      <c r="AN268" s="34"/>
      <c r="AO268" s="34"/>
      <c r="AP268" s="34"/>
      <c r="AQ268" s="34"/>
      <c r="AR268" s="34"/>
      <c r="AS268" s="34"/>
      <c r="AT268" s="34"/>
      <c r="AU268" s="34"/>
      <c r="AV268" s="34"/>
      <c r="AW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</row>
    <row r="269" spans="1:60" outlineLevel="1" x14ac:dyDescent="0.2">
      <c r="A269" s="35"/>
      <c r="B269" s="36"/>
      <c r="C269" s="70" t="s">
        <v>310</v>
      </c>
      <c r="D269" s="71"/>
      <c r="E269" s="72">
        <v>73.800000000000011</v>
      </c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4"/>
      <c r="Y269" s="34"/>
      <c r="Z269" s="34"/>
      <c r="AA269" s="34"/>
      <c r="AB269" s="34"/>
      <c r="AC269" s="34"/>
      <c r="AD269" s="34"/>
      <c r="AE269" s="34"/>
      <c r="AF269" s="34"/>
      <c r="AG269" s="34" t="s">
        <v>104</v>
      </c>
      <c r="AH269" s="34">
        <v>0</v>
      </c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34"/>
      <c r="AV269" s="34"/>
      <c r="AW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</row>
    <row r="270" spans="1:60" ht="33.75" outlineLevel="1" x14ac:dyDescent="0.2">
      <c r="A270" s="25">
        <v>38</v>
      </c>
      <c r="B270" s="26" t="s">
        <v>315</v>
      </c>
      <c r="C270" s="27" t="s">
        <v>316</v>
      </c>
      <c r="D270" s="28" t="s">
        <v>182</v>
      </c>
      <c r="E270" s="29">
        <v>1828.3000000000002</v>
      </c>
      <c r="F270" s="30"/>
      <c r="G270" s="31">
        <f>ROUND(E270*F270,2)</f>
        <v>0</v>
      </c>
      <c r="H270" s="32"/>
      <c r="I270" s="33">
        <f>ROUND(E270*H270,2)</f>
        <v>0</v>
      </c>
      <c r="J270" s="32"/>
      <c r="K270" s="33">
        <f>ROUND(E270*J270,2)</f>
        <v>0</v>
      </c>
      <c r="L270" s="33">
        <v>21</v>
      </c>
      <c r="M270" s="33">
        <f>G270*(1+L270/100)</f>
        <v>0</v>
      </c>
      <c r="N270" s="33">
        <v>0.441</v>
      </c>
      <c r="O270" s="33">
        <f>ROUND(E270*N270,2)</f>
        <v>806.28</v>
      </c>
      <c r="P270" s="33">
        <v>0</v>
      </c>
      <c r="Q270" s="33">
        <f>ROUND(E270*P270,2)</f>
        <v>0</v>
      </c>
      <c r="R270" s="33"/>
      <c r="S270" s="33" t="s">
        <v>100</v>
      </c>
      <c r="T270" s="33" t="s">
        <v>101</v>
      </c>
      <c r="U270" s="33">
        <v>2.9000000000000001E-2</v>
      </c>
      <c r="V270" s="33">
        <f>ROUND(E270*U270,2)</f>
        <v>53.02</v>
      </c>
      <c r="W270" s="33"/>
      <c r="X270" s="34"/>
      <c r="Y270" s="34"/>
      <c r="Z270" s="34"/>
      <c r="AA270" s="34"/>
      <c r="AB270" s="34"/>
      <c r="AC270" s="34"/>
      <c r="AD270" s="34"/>
      <c r="AE270" s="34"/>
      <c r="AF270" s="34"/>
      <c r="AG270" s="34" t="s">
        <v>102</v>
      </c>
      <c r="AH270" s="34"/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34"/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</row>
    <row r="271" spans="1:60" ht="33.75" outlineLevel="1" x14ac:dyDescent="0.2">
      <c r="A271" s="35"/>
      <c r="B271" s="36"/>
      <c r="C271" s="70" t="s">
        <v>317</v>
      </c>
      <c r="D271" s="71"/>
      <c r="E271" s="72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4"/>
      <c r="Y271" s="34"/>
      <c r="Z271" s="34"/>
      <c r="AA271" s="34"/>
      <c r="AB271" s="34"/>
      <c r="AC271" s="34"/>
      <c r="AD271" s="34"/>
      <c r="AE271" s="34"/>
      <c r="AF271" s="34"/>
      <c r="AG271" s="34" t="s">
        <v>104</v>
      </c>
      <c r="AH271" s="34">
        <v>0</v>
      </c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</row>
    <row r="272" spans="1:60" outlineLevel="1" x14ac:dyDescent="0.2">
      <c r="A272" s="35"/>
      <c r="B272" s="36"/>
      <c r="C272" s="70" t="s">
        <v>112</v>
      </c>
      <c r="D272" s="71"/>
      <c r="E272" s="72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4"/>
      <c r="Y272" s="34"/>
      <c r="Z272" s="34"/>
      <c r="AA272" s="34"/>
      <c r="AB272" s="34"/>
      <c r="AC272" s="34"/>
      <c r="AD272" s="34"/>
      <c r="AE272" s="34"/>
      <c r="AF272" s="34"/>
      <c r="AG272" s="34" t="s">
        <v>104</v>
      </c>
      <c r="AH272" s="34">
        <v>0</v>
      </c>
      <c r="AI272" s="34"/>
      <c r="AJ272" s="34"/>
      <c r="AK272" s="34"/>
      <c r="AL272" s="34"/>
      <c r="AM272" s="34"/>
      <c r="AN272" s="34"/>
      <c r="AO272" s="34"/>
      <c r="AP272" s="34"/>
      <c r="AQ272" s="34"/>
      <c r="AR272" s="34"/>
      <c r="AS272" s="34"/>
      <c r="AT272" s="34"/>
      <c r="AU272" s="34"/>
      <c r="AV272" s="34"/>
      <c r="AW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</row>
    <row r="273" spans="1:60" ht="22.5" outlineLevel="1" x14ac:dyDescent="0.2">
      <c r="A273" s="35"/>
      <c r="B273" s="36"/>
      <c r="C273" s="70" t="s">
        <v>318</v>
      </c>
      <c r="D273" s="71"/>
      <c r="E273" s="72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4"/>
      <c r="Y273" s="34"/>
      <c r="Z273" s="34"/>
      <c r="AA273" s="34"/>
      <c r="AB273" s="34"/>
      <c r="AC273" s="34"/>
      <c r="AD273" s="34"/>
      <c r="AE273" s="34"/>
      <c r="AF273" s="34"/>
      <c r="AG273" s="34" t="s">
        <v>104</v>
      </c>
      <c r="AH273" s="34">
        <v>0</v>
      </c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34"/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</row>
    <row r="274" spans="1:60" outlineLevel="1" x14ac:dyDescent="0.2">
      <c r="A274" s="35"/>
      <c r="B274" s="36"/>
      <c r="C274" s="70" t="s">
        <v>185</v>
      </c>
      <c r="D274" s="71"/>
      <c r="E274" s="72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4"/>
      <c r="Y274" s="34"/>
      <c r="Z274" s="34"/>
      <c r="AA274" s="34"/>
      <c r="AB274" s="34"/>
      <c r="AC274" s="34"/>
      <c r="AD274" s="34"/>
      <c r="AE274" s="34"/>
      <c r="AF274" s="34"/>
      <c r="AG274" s="34" t="s">
        <v>104</v>
      </c>
      <c r="AH274" s="34">
        <v>0</v>
      </c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34"/>
      <c r="AV274" s="34"/>
      <c r="AW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</row>
    <row r="275" spans="1:60" ht="22.5" outlineLevel="1" x14ac:dyDescent="0.2">
      <c r="A275" s="35"/>
      <c r="B275" s="36"/>
      <c r="C275" s="70" t="s">
        <v>186</v>
      </c>
      <c r="D275" s="71"/>
      <c r="E275" s="72">
        <v>1763</v>
      </c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4"/>
      <c r="Y275" s="34"/>
      <c r="Z275" s="34"/>
      <c r="AA275" s="34"/>
      <c r="AB275" s="34"/>
      <c r="AC275" s="34"/>
      <c r="AD275" s="34"/>
      <c r="AE275" s="34"/>
      <c r="AF275" s="34"/>
      <c r="AG275" s="34" t="s">
        <v>104</v>
      </c>
      <c r="AH275" s="34">
        <v>0</v>
      </c>
      <c r="AI275" s="34"/>
      <c r="AJ275" s="34"/>
      <c r="AK275" s="34"/>
      <c r="AL275" s="34"/>
      <c r="AM275" s="34"/>
      <c r="AN275" s="34"/>
      <c r="AO275" s="34"/>
      <c r="AP275" s="34"/>
      <c r="AQ275" s="34"/>
      <c r="AR275" s="34"/>
      <c r="AS275" s="34"/>
      <c r="AT275" s="34"/>
      <c r="AU275" s="34"/>
      <c r="AV275" s="34"/>
      <c r="AW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</row>
    <row r="276" spans="1:60" outlineLevel="1" x14ac:dyDescent="0.2">
      <c r="A276" s="35"/>
      <c r="B276" s="36"/>
      <c r="C276" s="70" t="s">
        <v>187</v>
      </c>
      <c r="D276" s="71"/>
      <c r="E276" s="72">
        <v>63.7</v>
      </c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4"/>
      <c r="Y276" s="34"/>
      <c r="Z276" s="34"/>
      <c r="AA276" s="34"/>
      <c r="AB276" s="34"/>
      <c r="AC276" s="34"/>
      <c r="AD276" s="34"/>
      <c r="AE276" s="34"/>
      <c r="AF276" s="34"/>
      <c r="AG276" s="34" t="s">
        <v>104</v>
      </c>
      <c r="AH276" s="34">
        <v>0</v>
      </c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  <c r="AV276" s="34"/>
      <c r="AW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</row>
    <row r="277" spans="1:60" outlineLevel="1" x14ac:dyDescent="0.2">
      <c r="A277" s="35"/>
      <c r="B277" s="36"/>
      <c r="C277" s="70" t="s">
        <v>188</v>
      </c>
      <c r="D277" s="71"/>
      <c r="E277" s="72">
        <v>1.6</v>
      </c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4"/>
      <c r="Y277" s="34"/>
      <c r="Z277" s="34"/>
      <c r="AA277" s="34"/>
      <c r="AB277" s="34"/>
      <c r="AC277" s="34"/>
      <c r="AD277" s="34"/>
      <c r="AE277" s="34"/>
      <c r="AF277" s="34"/>
      <c r="AG277" s="34" t="s">
        <v>104</v>
      </c>
      <c r="AH277" s="34">
        <v>0</v>
      </c>
      <c r="AI277" s="34"/>
      <c r="AJ277" s="34"/>
      <c r="AK277" s="34"/>
      <c r="AL277" s="34"/>
      <c r="AM277" s="34"/>
      <c r="AN277" s="34"/>
      <c r="AO277" s="34"/>
      <c r="AP277" s="34"/>
      <c r="AQ277" s="34"/>
      <c r="AR277" s="34"/>
      <c r="AS277" s="34"/>
      <c r="AT277" s="34"/>
      <c r="AU277" s="34"/>
      <c r="AV277" s="34"/>
      <c r="AW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</row>
    <row r="278" spans="1:60" ht="33.75" outlineLevel="1" x14ac:dyDescent="0.2">
      <c r="A278" s="25">
        <v>39</v>
      </c>
      <c r="B278" s="26" t="s">
        <v>319</v>
      </c>
      <c r="C278" s="27" t="s">
        <v>320</v>
      </c>
      <c r="D278" s="28" t="s">
        <v>182</v>
      </c>
      <c r="E278" s="29">
        <v>71</v>
      </c>
      <c r="F278" s="30"/>
      <c r="G278" s="31">
        <f>ROUND(E278*F278,2)</f>
        <v>0</v>
      </c>
      <c r="H278" s="32"/>
      <c r="I278" s="33">
        <f>ROUND(E278*H278,2)</f>
        <v>0</v>
      </c>
      <c r="J278" s="32"/>
      <c r="K278" s="33">
        <f>ROUND(E278*J278,2)</f>
        <v>0</v>
      </c>
      <c r="L278" s="33">
        <v>21</v>
      </c>
      <c r="M278" s="33">
        <f>G278*(1+L278/100)</f>
        <v>0</v>
      </c>
      <c r="N278" s="33">
        <v>9.2800000000000007E-2</v>
      </c>
      <c r="O278" s="33">
        <f>ROUND(E278*N278,2)</f>
        <v>6.59</v>
      </c>
      <c r="P278" s="33">
        <v>0</v>
      </c>
      <c r="Q278" s="33">
        <f>ROUND(E278*P278,2)</f>
        <v>0</v>
      </c>
      <c r="R278" s="33"/>
      <c r="S278" s="33" t="s">
        <v>100</v>
      </c>
      <c r="T278" s="33" t="s">
        <v>101</v>
      </c>
      <c r="U278" s="33">
        <v>0.47800000000000004</v>
      </c>
      <c r="V278" s="33">
        <f>ROUND(E278*U278,2)</f>
        <v>33.94</v>
      </c>
      <c r="W278" s="33"/>
      <c r="X278" s="34"/>
      <c r="Y278" s="34"/>
      <c r="Z278" s="34"/>
      <c r="AA278" s="34"/>
      <c r="AB278" s="34"/>
      <c r="AC278" s="34"/>
      <c r="AD278" s="34"/>
      <c r="AE278" s="34"/>
      <c r="AF278" s="34"/>
      <c r="AG278" s="34" t="s">
        <v>102</v>
      </c>
      <c r="AH278" s="34"/>
      <c r="AI278" s="34"/>
      <c r="AJ278" s="34"/>
      <c r="AK278" s="34"/>
      <c r="AL278" s="34"/>
      <c r="AM278" s="34"/>
      <c r="AN278" s="34"/>
      <c r="AO278" s="34"/>
      <c r="AP278" s="34"/>
      <c r="AQ278" s="34"/>
      <c r="AR278" s="34"/>
      <c r="AS278" s="34"/>
      <c r="AT278" s="34"/>
      <c r="AU278" s="34"/>
      <c r="AV278" s="34"/>
      <c r="AW278" s="34"/>
      <c r="AX278" s="34"/>
      <c r="AY278" s="34"/>
      <c r="AZ278" s="34"/>
      <c r="BA278" s="34"/>
      <c r="BB278" s="34"/>
      <c r="BC278" s="34"/>
      <c r="BD278" s="34"/>
      <c r="BE278" s="34"/>
      <c r="BF278" s="34"/>
      <c r="BG278" s="34"/>
      <c r="BH278" s="34"/>
    </row>
    <row r="279" spans="1:60" ht="33.75" outlineLevel="1" x14ac:dyDescent="0.2">
      <c r="A279" s="35"/>
      <c r="B279" s="36"/>
      <c r="C279" s="70" t="s">
        <v>321</v>
      </c>
      <c r="D279" s="71"/>
      <c r="E279" s="72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4"/>
      <c r="Y279" s="34"/>
      <c r="Z279" s="34"/>
      <c r="AA279" s="34"/>
      <c r="AB279" s="34"/>
      <c r="AC279" s="34"/>
      <c r="AD279" s="34"/>
      <c r="AE279" s="34"/>
      <c r="AF279" s="34"/>
      <c r="AG279" s="34" t="s">
        <v>104</v>
      </c>
      <c r="AH279" s="34">
        <v>0</v>
      </c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4"/>
      <c r="AT279" s="34"/>
      <c r="AU279" s="34"/>
      <c r="AV279" s="34"/>
      <c r="AW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</row>
    <row r="280" spans="1:60" outlineLevel="1" x14ac:dyDescent="0.2">
      <c r="A280" s="35"/>
      <c r="B280" s="36"/>
      <c r="C280" s="70" t="s">
        <v>322</v>
      </c>
      <c r="D280" s="71"/>
      <c r="E280" s="72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4"/>
      <c r="Y280" s="34"/>
      <c r="Z280" s="34"/>
      <c r="AA280" s="34"/>
      <c r="AB280" s="34"/>
      <c r="AC280" s="34"/>
      <c r="AD280" s="34"/>
      <c r="AE280" s="34"/>
      <c r="AF280" s="34"/>
      <c r="AG280" s="34" t="s">
        <v>104</v>
      </c>
      <c r="AH280" s="34">
        <v>0</v>
      </c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34"/>
      <c r="AV280" s="34"/>
      <c r="AW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</row>
    <row r="281" spans="1:60" outlineLevel="1" x14ac:dyDescent="0.2">
      <c r="A281" s="35"/>
      <c r="B281" s="36"/>
      <c r="C281" s="70" t="s">
        <v>191</v>
      </c>
      <c r="D281" s="71"/>
      <c r="E281" s="72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4"/>
      <c r="Y281" s="34"/>
      <c r="Z281" s="34"/>
      <c r="AA281" s="34"/>
      <c r="AB281" s="34"/>
      <c r="AC281" s="34"/>
      <c r="AD281" s="34"/>
      <c r="AE281" s="34"/>
      <c r="AF281" s="34"/>
      <c r="AG281" s="34" t="s">
        <v>104</v>
      </c>
      <c r="AH281" s="34">
        <v>0</v>
      </c>
      <c r="AI281" s="34"/>
      <c r="AJ281" s="34"/>
      <c r="AK281" s="34"/>
      <c r="AL281" s="34"/>
      <c r="AM281" s="34"/>
      <c r="AN281" s="34"/>
      <c r="AO281" s="34"/>
      <c r="AP281" s="34"/>
      <c r="AQ281" s="34"/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</row>
    <row r="282" spans="1:60" ht="22.5" outlineLevel="1" x14ac:dyDescent="0.2">
      <c r="A282" s="35"/>
      <c r="B282" s="36"/>
      <c r="C282" s="70" t="s">
        <v>192</v>
      </c>
      <c r="D282" s="71"/>
      <c r="E282" s="72">
        <v>61</v>
      </c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4"/>
      <c r="Y282" s="34"/>
      <c r="Z282" s="34"/>
      <c r="AA282" s="34"/>
      <c r="AB282" s="34"/>
      <c r="AC282" s="34"/>
      <c r="AD282" s="34"/>
      <c r="AE282" s="34"/>
      <c r="AF282" s="34"/>
      <c r="AG282" s="34" t="s">
        <v>104</v>
      </c>
      <c r="AH282" s="34">
        <v>0</v>
      </c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</row>
    <row r="283" spans="1:60" ht="22.5" outlineLevel="1" x14ac:dyDescent="0.2">
      <c r="A283" s="35"/>
      <c r="B283" s="36"/>
      <c r="C283" s="70" t="s">
        <v>193</v>
      </c>
      <c r="D283" s="71"/>
      <c r="E283" s="72">
        <v>10</v>
      </c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4"/>
      <c r="Y283" s="34"/>
      <c r="Z283" s="34"/>
      <c r="AA283" s="34"/>
      <c r="AB283" s="34"/>
      <c r="AC283" s="34"/>
      <c r="AD283" s="34"/>
      <c r="AE283" s="34"/>
      <c r="AF283" s="34"/>
      <c r="AG283" s="34" t="s">
        <v>104</v>
      </c>
      <c r="AH283" s="34">
        <v>0</v>
      </c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</row>
    <row r="284" spans="1:60" outlineLevel="1" x14ac:dyDescent="0.2">
      <c r="A284" s="25">
        <v>40</v>
      </c>
      <c r="B284" s="26" t="s">
        <v>323</v>
      </c>
      <c r="C284" s="27" t="s">
        <v>324</v>
      </c>
      <c r="D284" s="28" t="s">
        <v>282</v>
      </c>
      <c r="E284" s="29">
        <v>235.9</v>
      </c>
      <c r="F284" s="30"/>
      <c r="G284" s="31">
        <f>ROUND(E284*F284,2)</f>
        <v>0</v>
      </c>
      <c r="H284" s="32"/>
      <c r="I284" s="33">
        <f>ROUND(E284*H284,2)</f>
        <v>0</v>
      </c>
      <c r="J284" s="32"/>
      <c r="K284" s="33">
        <f>ROUND(E284*J284,2)</f>
        <v>0</v>
      </c>
      <c r="L284" s="33">
        <v>21</v>
      </c>
      <c r="M284" s="33">
        <f>G284*(1+L284/100)</f>
        <v>0</v>
      </c>
      <c r="N284" s="33">
        <v>3.3000000000000005E-4</v>
      </c>
      <c r="O284" s="33">
        <f>ROUND(E284*N284,2)</f>
        <v>0.08</v>
      </c>
      <c r="P284" s="33">
        <v>0</v>
      </c>
      <c r="Q284" s="33">
        <f>ROUND(E284*P284,2)</f>
        <v>0</v>
      </c>
      <c r="R284" s="33"/>
      <c r="S284" s="33" t="s">
        <v>100</v>
      </c>
      <c r="T284" s="33" t="s">
        <v>101</v>
      </c>
      <c r="U284" s="33">
        <v>0.41000000000000003</v>
      </c>
      <c r="V284" s="33">
        <f>ROUND(E284*U284,2)</f>
        <v>96.72</v>
      </c>
      <c r="W284" s="33"/>
      <c r="X284" s="34"/>
      <c r="Y284" s="34"/>
      <c r="Z284" s="34"/>
      <c r="AA284" s="34"/>
      <c r="AB284" s="34"/>
      <c r="AC284" s="34"/>
      <c r="AD284" s="34"/>
      <c r="AE284" s="34"/>
      <c r="AF284" s="34"/>
      <c r="AG284" s="34" t="s">
        <v>102</v>
      </c>
      <c r="AH284" s="34"/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</row>
    <row r="285" spans="1:60" ht="22.5" outlineLevel="1" x14ac:dyDescent="0.2">
      <c r="A285" s="35"/>
      <c r="B285" s="36"/>
      <c r="C285" s="70" t="s">
        <v>325</v>
      </c>
      <c r="D285" s="71"/>
      <c r="E285" s="72">
        <v>132.80000000000001</v>
      </c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4"/>
      <c r="Y285" s="34"/>
      <c r="Z285" s="34"/>
      <c r="AA285" s="34"/>
      <c r="AB285" s="34"/>
      <c r="AC285" s="34"/>
      <c r="AD285" s="34"/>
      <c r="AE285" s="34"/>
      <c r="AF285" s="34"/>
      <c r="AG285" s="34" t="s">
        <v>104</v>
      </c>
      <c r="AH285" s="34">
        <v>0</v>
      </c>
      <c r="AI285" s="34"/>
      <c r="AJ285" s="34"/>
      <c r="AK285" s="34"/>
      <c r="AL285" s="34"/>
      <c r="AM285" s="34"/>
      <c r="AN285" s="34"/>
      <c r="AO285" s="34"/>
      <c r="AP285" s="34"/>
      <c r="AQ285" s="34"/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</row>
    <row r="286" spans="1:60" ht="22.5" outlineLevel="1" x14ac:dyDescent="0.2">
      <c r="A286" s="35"/>
      <c r="B286" s="36"/>
      <c r="C286" s="70" t="s">
        <v>326</v>
      </c>
      <c r="D286" s="71"/>
      <c r="E286" s="72">
        <v>103.10000000000001</v>
      </c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4"/>
      <c r="Y286" s="34"/>
      <c r="Z286" s="34"/>
      <c r="AA286" s="34"/>
      <c r="AB286" s="34"/>
      <c r="AC286" s="34"/>
      <c r="AD286" s="34"/>
      <c r="AE286" s="34"/>
      <c r="AF286" s="34"/>
      <c r="AG286" s="34" t="s">
        <v>104</v>
      </c>
      <c r="AH286" s="34">
        <v>0</v>
      </c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</row>
    <row r="287" spans="1:60" outlineLevel="1" x14ac:dyDescent="0.2">
      <c r="A287" s="25">
        <v>41</v>
      </c>
      <c r="B287" s="26" t="s">
        <v>327</v>
      </c>
      <c r="C287" s="27" t="s">
        <v>328</v>
      </c>
      <c r="D287" s="28" t="s">
        <v>182</v>
      </c>
      <c r="E287" s="29">
        <v>2.8000000000000003</v>
      </c>
      <c r="F287" s="30"/>
      <c r="G287" s="31">
        <f>ROUND(E287*F287,2)</f>
        <v>0</v>
      </c>
      <c r="H287" s="32"/>
      <c r="I287" s="33">
        <f>ROUND(E287*H287,2)</f>
        <v>0</v>
      </c>
      <c r="J287" s="32"/>
      <c r="K287" s="33">
        <f>ROUND(E287*J287,2)</f>
        <v>0</v>
      </c>
      <c r="L287" s="33">
        <v>21</v>
      </c>
      <c r="M287" s="33">
        <f>G287*(1+L287/100)</f>
        <v>0</v>
      </c>
      <c r="N287" s="33">
        <v>9.2800000000000007E-2</v>
      </c>
      <c r="O287" s="33">
        <f>ROUND(E287*N287,2)</f>
        <v>0.26</v>
      </c>
      <c r="P287" s="33">
        <v>0</v>
      </c>
      <c r="Q287" s="33">
        <f>ROUND(E287*P287,2)</f>
        <v>0</v>
      </c>
      <c r="R287" s="33"/>
      <c r="S287" s="33" t="s">
        <v>100</v>
      </c>
      <c r="T287" s="33" t="s">
        <v>101</v>
      </c>
      <c r="U287" s="33">
        <v>0.53800000000000003</v>
      </c>
      <c r="V287" s="33">
        <f>ROUND(E287*U287,2)</f>
        <v>1.51</v>
      </c>
      <c r="W287" s="33"/>
      <c r="X287" s="34"/>
      <c r="Y287" s="34"/>
      <c r="Z287" s="34"/>
      <c r="AA287" s="34"/>
      <c r="AB287" s="34"/>
      <c r="AC287" s="34"/>
      <c r="AD287" s="34"/>
      <c r="AE287" s="34"/>
      <c r="AF287" s="34"/>
      <c r="AG287" s="34" t="s">
        <v>102</v>
      </c>
      <c r="AH287" s="34"/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</row>
    <row r="288" spans="1:60" outlineLevel="1" x14ac:dyDescent="0.2">
      <c r="A288" s="35"/>
      <c r="B288" s="36"/>
      <c r="C288" s="70" t="s">
        <v>112</v>
      </c>
      <c r="D288" s="71"/>
      <c r="E288" s="72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4"/>
      <c r="Y288" s="34"/>
      <c r="Z288" s="34"/>
      <c r="AA288" s="34"/>
      <c r="AB288" s="34"/>
      <c r="AC288" s="34"/>
      <c r="AD288" s="34"/>
      <c r="AE288" s="34"/>
      <c r="AF288" s="34"/>
      <c r="AG288" s="34" t="s">
        <v>104</v>
      </c>
      <c r="AH288" s="34">
        <v>0</v>
      </c>
      <c r="AI288" s="34"/>
      <c r="AJ288" s="34"/>
      <c r="AK288" s="34"/>
      <c r="AL288" s="34"/>
      <c r="AM288" s="34"/>
      <c r="AN288" s="34"/>
      <c r="AO288" s="34"/>
      <c r="AP288" s="34"/>
      <c r="AQ288" s="34"/>
      <c r="AR288" s="34"/>
      <c r="AS288" s="34"/>
      <c r="AT288" s="34"/>
      <c r="AU288" s="34"/>
      <c r="AV288" s="34"/>
      <c r="AW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</row>
    <row r="289" spans="1:60" ht="22.5" outlineLevel="1" x14ac:dyDescent="0.2">
      <c r="A289" s="35"/>
      <c r="B289" s="36"/>
      <c r="C289" s="70" t="s">
        <v>194</v>
      </c>
      <c r="D289" s="71"/>
      <c r="E289" s="72">
        <v>2.8000000000000003</v>
      </c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4"/>
      <c r="Y289" s="34"/>
      <c r="Z289" s="34"/>
      <c r="AA289" s="34"/>
      <c r="AB289" s="34"/>
      <c r="AC289" s="34"/>
      <c r="AD289" s="34"/>
      <c r="AE289" s="34"/>
      <c r="AF289" s="34"/>
      <c r="AG289" s="34" t="s">
        <v>104</v>
      </c>
      <c r="AH289" s="34">
        <v>0</v>
      </c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4"/>
      <c r="AT289" s="34"/>
      <c r="AU289" s="34"/>
      <c r="AV289" s="34"/>
      <c r="AW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</row>
    <row r="290" spans="1:60" ht="33.75" outlineLevel="1" x14ac:dyDescent="0.2">
      <c r="A290" s="25">
        <v>42</v>
      </c>
      <c r="B290" s="26" t="s">
        <v>329</v>
      </c>
      <c r="C290" s="27" t="s">
        <v>330</v>
      </c>
      <c r="D290" s="28" t="s">
        <v>182</v>
      </c>
      <c r="E290" s="29">
        <v>1826.7</v>
      </c>
      <c r="F290" s="30"/>
      <c r="G290" s="31">
        <f>ROUND(E290*F290,2)</f>
        <v>0</v>
      </c>
      <c r="H290" s="32"/>
      <c r="I290" s="33">
        <f>ROUND(E290*H290,2)</f>
        <v>0</v>
      </c>
      <c r="J290" s="32"/>
      <c r="K290" s="33">
        <f>ROUND(E290*J290,2)</f>
        <v>0</v>
      </c>
      <c r="L290" s="33">
        <v>21</v>
      </c>
      <c r="M290" s="33">
        <f>G290*(1+L290/100)</f>
        <v>0</v>
      </c>
      <c r="N290" s="33">
        <v>7.3900000000000007E-2</v>
      </c>
      <c r="O290" s="33">
        <f>ROUND(E290*N290,2)</f>
        <v>134.99</v>
      </c>
      <c r="P290" s="33">
        <v>0</v>
      </c>
      <c r="Q290" s="33">
        <f>ROUND(E290*P290,2)</f>
        <v>0</v>
      </c>
      <c r="R290" s="33"/>
      <c r="S290" s="33" t="s">
        <v>331</v>
      </c>
      <c r="T290" s="33" t="s">
        <v>332</v>
      </c>
      <c r="U290" s="33">
        <v>0.45200000000000001</v>
      </c>
      <c r="V290" s="33">
        <f>ROUND(E290*U290,2)</f>
        <v>825.67</v>
      </c>
      <c r="W290" s="33"/>
      <c r="X290" s="34"/>
      <c r="Y290" s="34"/>
      <c r="Z290" s="34"/>
      <c r="AA290" s="34"/>
      <c r="AB290" s="34"/>
      <c r="AC290" s="34"/>
      <c r="AD290" s="34"/>
      <c r="AE290" s="34"/>
      <c r="AF290" s="34"/>
      <c r="AG290" s="34" t="s">
        <v>102</v>
      </c>
      <c r="AH290" s="34"/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34"/>
      <c r="AV290" s="34"/>
      <c r="AW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</row>
    <row r="291" spans="1:60" ht="33.75" outlineLevel="1" x14ac:dyDescent="0.2">
      <c r="A291" s="35"/>
      <c r="B291" s="36"/>
      <c r="C291" s="70" t="s">
        <v>317</v>
      </c>
      <c r="D291" s="71"/>
      <c r="E291" s="72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4"/>
      <c r="Y291" s="34"/>
      <c r="Z291" s="34"/>
      <c r="AA291" s="34"/>
      <c r="AB291" s="34"/>
      <c r="AC291" s="34"/>
      <c r="AD291" s="34"/>
      <c r="AE291" s="34"/>
      <c r="AF291" s="34"/>
      <c r="AG291" s="34" t="s">
        <v>104</v>
      </c>
      <c r="AH291" s="34">
        <v>0</v>
      </c>
      <c r="AI291" s="34"/>
      <c r="AJ291" s="34"/>
      <c r="AK291" s="34"/>
      <c r="AL291" s="34"/>
      <c r="AM291" s="34"/>
      <c r="AN291" s="34"/>
      <c r="AO291" s="34"/>
      <c r="AP291" s="34"/>
      <c r="AQ291" s="34"/>
      <c r="AR291" s="34"/>
      <c r="AS291" s="34"/>
      <c r="AT291" s="34"/>
      <c r="AU291" s="34"/>
      <c r="AV291" s="34"/>
      <c r="AW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</row>
    <row r="292" spans="1:60" outlineLevel="1" x14ac:dyDescent="0.2">
      <c r="A292" s="35"/>
      <c r="B292" s="36"/>
      <c r="C292" s="70" t="s">
        <v>112</v>
      </c>
      <c r="D292" s="71"/>
      <c r="E292" s="72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4"/>
      <c r="Y292" s="34"/>
      <c r="Z292" s="34"/>
      <c r="AA292" s="34"/>
      <c r="AB292" s="34"/>
      <c r="AC292" s="34"/>
      <c r="AD292" s="34"/>
      <c r="AE292" s="34"/>
      <c r="AF292" s="34"/>
      <c r="AG292" s="34" t="s">
        <v>104</v>
      </c>
      <c r="AH292" s="34">
        <v>0</v>
      </c>
      <c r="AI292" s="34"/>
      <c r="AJ292" s="34"/>
      <c r="AK292" s="34"/>
      <c r="AL292" s="34"/>
      <c r="AM292" s="34"/>
      <c r="AN292" s="34"/>
      <c r="AO292" s="34"/>
      <c r="AP292" s="34"/>
      <c r="AQ292" s="34"/>
      <c r="AR292" s="34"/>
      <c r="AS292" s="34"/>
      <c r="AT292" s="34"/>
      <c r="AU292" s="34"/>
      <c r="AV292" s="34"/>
      <c r="AW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</row>
    <row r="293" spans="1:60" outlineLevel="1" x14ac:dyDescent="0.2">
      <c r="A293" s="35"/>
      <c r="B293" s="36"/>
      <c r="C293" s="70" t="s">
        <v>185</v>
      </c>
      <c r="D293" s="71"/>
      <c r="E293" s="72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4"/>
      <c r="Y293" s="34"/>
      <c r="Z293" s="34"/>
      <c r="AA293" s="34"/>
      <c r="AB293" s="34"/>
      <c r="AC293" s="34"/>
      <c r="AD293" s="34"/>
      <c r="AE293" s="34"/>
      <c r="AF293" s="34"/>
      <c r="AG293" s="34" t="s">
        <v>104</v>
      </c>
      <c r="AH293" s="34">
        <v>0</v>
      </c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4"/>
      <c r="AT293" s="34"/>
      <c r="AU293" s="34"/>
      <c r="AV293" s="34"/>
      <c r="AW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</row>
    <row r="294" spans="1:60" ht="22.5" outlineLevel="1" x14ac:dyDescent="0.2">
      <c r="A294" s="35"/>
      <c r="B294" s="36"/>
      <c r="C294" s="70" t="s">
        <v>333</v>
      </c>
      <c r="D294" s="71"/>
      <c r="E294" s="72">
        <v>1763</v>
      </c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4"/>
      <c r="Y294" s="34"/>
      <c r="Z294" s="34"/>
      <c r="AA294" s="34"/>
      <c r="AB294" s="34"/>
      <c r="AC294" s="34"/>
      <c r="AD294" s="34"/>
      <c r="AE294" s="34"/>
      <c r="AF294" s="34"/>
      <c r="AG294" s="34" t="s">
        <v>104</v>
      </c>
      <c r="AH294" s="34">
        <v>0</v>
      </c>
      <c r="AI294" s="34"/>
      <c r="AJ294" s="34"/>
      <c r="AK294" s="34"/>
      <c r="AL294" s="34"/>
      <c r="AM294" s="34"/>
      <c r="AN294" s="34"/>
      <c r="AO294" s="34"/>
      <c r="AP294" s="34"/>
      <c r="AQ294" s="34"/>
      <c r="AR294" s="34"/>
      <c r="AS294" s="34"/>
      <c r="AT294" s="34"/>
      <c r="AU294" s="34"/>
      <c r="AV294" s="34"/>
      <c r="AW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</row>
    <row r="295" spans="1:60" outlineLevel="1" x14ac:dyDescent="0.2">
      <c r="A295" s="35"/>
      <c r="B295" s="36"/>
      <c r="C295" s="70" t="s">
        <v>187</v>
      </c>
      <c r="D295" s="71"/>
      <c r="E295" s="72">
        <v>63.7</v>
      </c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4"/>
      <c r="Y295" s="34"/>
      <c r="Z295" s="34"/>
      <c r="AA295" s="34"/>
      <c r="AB295" s="34"/>
      <c r="AC295" s="34"/>
      <c r="AD295" s="34"/>
      <c r="AE295" s="34"/>
      <c r="AF295" s="34"/>
      <c r="AG295" s="34" t="s">
        <v>104</v>
      </c>
      <c r="AH295" s="34">
        <v>0</v>
      </c>
      <c r="AI295" s="34"/>
      <c r="AJ295" s="34"/>
      <c r="AK295" s="34"/>
      <c r="AL295" s="34"/>
      <c r="AM295" s="34"/>
      <c r="AN295" s="34"/>
      <c r="AO295" s="34"/>
      <c r="AP295" s="34"/>
      <c r="AQ295" s="34"/>
      <c r="AR295" s="34"/>
      <c r="AS295" s="34"/>
      <c r="AT295" s="34"/>
      <c r="AU295" s="34"/>
      <c r="AV295" s="34"/>
      <c r="AW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</row>
    <row r="296" spans="1:60" outlineLevel="1" x14ac:dyDescent="0.2">
      <c r="A296" s="25">
        <v>43</v>
      </c>
      <c r="B296" s="26" t="s">
        <v>334</v>
      </c>
      <c r="C296" s="27" t="s">
        <v>335</v>
      </c>
      <c r="D296" s="28" t="s">
        <v>182</v>
      </c>
      <c r="E296" s="29">
        <v>1.6</v>
      </c>
      <c r="F296" s="30"/>
      <c r="G296" s="31">
        <f>ROUND(E296*F296,2)</f>
        <v>0</v>
      </c>
      <c r="H296" s="32"/>
      <c r="I296" s="33">
        <f>ROUND(E296*H296,2)</f>
        <v>0</v>
      </c>
      <c r="J296" s="32"/>
      <c r="K296" s="33">
        <f>ROUND(E296*J296,2)</f>
        <v>0</v>
      </c>
      <c r="L296" s="33">
        <v>21</v>
      </c>
      <c r="M296" s="33">
        <f>G296*(1+L296/100)</f>
        <v>0</v>
      </c>
      <c r="N296" s="33">
        <v>7.3900000000000007E-2</v>
      </c>
      <c r="O296" s="33">
        <f>ROUND(E296*N296,2)</f>
        <v>0.12</v>
      </c>
      <c r="P296" s="33">
        <v>0</v>
      </c>
      <c r="Q296" s="33">
        <f>ROUND(E296*P296,2)</f>
        <v>0</v>
      </c>
      <c r="R296" s="33"/>
      <c r="S296" s="33" t="s">
        <v>331</v>
      </c>
      <c r="T296" s="33" t="s">
        <v>332</v>
      </c>
      <c r="U296" s="33">
        <v>0.502</v>
      </c>
      <c r="V296" s="33">
        <f>ROUND(E296*U296,2)</f>
        <v>0.8</v>
      </c>
      <c r="W296" s="33"/>
      <c r="X296" s="34"/>
      <c r="Y296" s="34"/>
      <c r="Z296" s="34"/>
      <c r="AA296" s="34"/>
      <c r="AB296" s="34"/>
      <c r="AC296" s="34"/>
      <c r="AD296" s="34"/>
      <c r="AE296" s="34"/>
      <c r="AF296" s="34"/>
      <c r="AG296" s="34" t="s">
        <v>102</v>
      </c>
      <c r="AH296" s="34"/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4"/>
      <c r="AT296" s="34"/>
      <c r="AU296" s="34"/>
      <c r="AV296" s="34"/>
      <c r="AW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</row>
    <row r="297" spans="1:60" outlineLevel="1" x14ac:dyDescent="0.2">
      <c r="A297" s="35"/>
      <c r="B297" s="36"/>
      <c r="C297" s="70" t="s">
        <v>112</v>
      </c>
      <c r="D297" s="71"/>
      <c r="E297" s="72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4"/>
      <c r="Y297" s="34"/>
      <c r="Z297" s="34"/>
      <c r="AA297" s="34"/>
      <c r="AB297" s="34"/>
      <c r="AC297" s="34"/>
      <c r="AD297" s="34"/>
      <c r="AE297" s="34"/>
      <c r="AF297" s="34"/>
      <c r="AG297" s="34" t="s">
        <v>104</v>
      </c>
      <c r="AH297" s="34">
        <v>0</v>
      </c>
      <c r="AI297" s="34"/>
      <c r="AJ297" s="34"/>
      <c r="AK297" s="34"/>
      <c r="AL297" s="34"/>
      <c r="AM297" s="34"/>
      <c r="AN297" s="34"/>
      <c r="AO297" s="34"/>
      <c r="AP297" s="34"/>
      <c r="AQ297" s="34"/>
      <c r="AR297" s="34"/>
      <c r="AS297" s="34"/>
      <c r="AT297" s="34"/>
      <c r="AU297" s="34"/>
      <c r="AV297" s="34"/>
      <c r="AW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</row>
    <row r="298" spans="1:60" outlineLevel="1" x14ac:dyDescent="0.2">
      <c r="A298" s="35"/>
      <c r="B298" s="36"/>
      <c r="C298" s="70" t="s">
        <v>336</v>
      </c>
      <c r="D298" s="71"/>
      <c r="E298" s="72">
        <v>1.6</v>
      </c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4"/>
      <c r="Y298" s="34"/>
      <c r="Z298" s="34"/>
      <c r="AA298" s="34"/>
      <c r="AB298" s="34"/>
      <c r="AC298" s="34"/>
      <c r="AD298" s="34"/>
      <c r="AE298" s="34"/>
      <c r="AF298" s="34"/>
      <c r="AG298" s="34" t="s">
        <v>104</v>
      </c>
      <c r="AH298" s="34">
        <v>0</v>
      </c>
      <c r="AI298" s="34"/>
      <c r="AJ298" s="34"/>
      <c r="AK298" s="34"/>
      <c r="AL298" s="34"/>
      <c r="AM298" s="34"/>
      <c r="AN298" s="34"/>
      <c r="AO298" s="34"/>
      <c r="AP298" s="34"/>
      <c r="AQ298" s="34"/>
      <c r="AR298" s="34"/>
      <c r="AS298" s="34"/>
      <c r="AT298" s="34"/>
      <c r="AU298" s="34"/>
      <c r="AV298" s="34"/>
      <c r="AW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</row>
    <row r="299" spans="1:60" ht="22.5" outlineLevel="1" x14ac:dyDescent="0.2">
      <c r="A299" s="25">
        <v>44</v>
      </c>
      <c r="B299" s="26" t="s">
        <v>337</v>
      </c>
      <c r="C299" s="27" t="s">
        <v>338</v>
      </c>
      <c r="D299" s="28" t="s">
        <v>182</v>
      </c>
      <c r="E299" s="29">
        <v>1.6</v>
      </c>
      <c r="F299" s="30"/>
      <c r="G299" s="31">
        <f>ROUND(E299*F299,2)</f>
        <v>0</v>
      </c>
      <c r="H299" s="32"/>
      <c r="I299" s="33">
        <f>ROUND(E299*H299,2)</f>
        <v>0</v>
      </c>
      <c r="J299" s="32"/>
      <c r="K299" s="33">
        <f>ROUND(E299*J299,2)</f>
        <v>0</v>
      </c>
      <c r="L299" s="33">
        <v>21</v>
      </c>
      <c r="M299" s="33">
        <f>G299*(1+L299/100)</f>
        <v>0</v>
      </c>
      <c r="N299" s="33">
        <v>0.13715000000000002</v>
      </c>
      <c r="O299" s="33">
        <f>ROUND(E299*N299,2)</f>
        <v>0.22</v>
      </c>
      <c r="P299" s="33">
        <v>0</v>
      </c>
      <c r="Q299" s="33">
        <f>ROUND(E299*P299,2)</f>
        <v>0</v>
      </c>
      <c r="R299" s="33" t="s">
        <v>339</v>
      </c>
      <c r="S299" s="33" t="s">
        <v>100</v>
      </c>
      <c r="T299" s="33" t="s">
        <v>101</v>
      </c>
      <c r="U299" s="33">
        <v>0</v>
      </c>
      <c r="V299" s="33">
        <f>ROUND(E299*U299,2)</f>
        <v>0</v>
      </c>
      <c r="W299" s="33"/>
      <c r="X299" s="34"/>
      <c r="Y299" s="34"/>
      <c r="Z299" s="34"/>
      <c r="AA299" s="34"/>
      <c r="AB299" s="34"/>
      <c r="AC299" s="34"/>
      <c r="AD299" s="34"/>
      <c r="AE299" s="34"/>
      <c r="AF299" s="34"/>
      <c r="AG299" s="34" t="s">
        <v>340</v>
      </c>
      <c r="AH299" s="34"/>
      <c r="AI299" s="34"/>
      <c r="AJ299" s="34"/>
      <c r="AK299" s="34"/>
      <c r="AL299" s="34"/>
      <c r="AM299" s="34"/>
      <c r="AN299" s="34"/>
      <c r="AO299" s="34"/>
      <c r="AP299" s="34"/>
      <c r="AQ299" s="34"/>
      <c r="AR299" s="34"/>
      <c r="AS299" s="34"/>
      <c r="AT299" s="34"/>
      <c r="AU299" s="34"/>
      <c r="AV299" s="34"/>
      <c r="AW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</row>
    <row r="300" spans="1:60" outlineLevel="1" x14ac:dyDescent="0.2">
      <c r="A300" s="35"/>
      <c r="B300" s="36"/>
      <c r="C300" s="70" t="s">
        <v>341</v>
      </c>
      <c r="D300" s="71"/>
      <c r="E300" s="72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4"/>
      <c r="Y300" s="34"/>
      <c r="Z300" s="34"/>
      <c r="AA300" s="34"/>
      <c r="AB300" s="34"/>
      <c r="AC300" s="34"/>
      <c r="AD300" s="34"/>
      <c r="AE300" s="34"/>
      <c r="AF300" s="34"/>
      <c r="AG300" s="34" t="s">
        <v>104</v>
      </c>
      <c r="AH300" s="34">
        <v>0</v>
      </c>
      <c r="AI300" s="34"/>
      <c r="AJ300" s="34"/>
      <c r="AK300" s="34"/>
      <c r="AL300" s="34"/>
      <c r="AM300" s="34"/>
      <c r="AN300" s="34"/>
      <c r="AO300" s="34"/>
      <c r="AP300" s="34"/>
      <c r="AQ300" s="34"/>
      <c r="AR300" s="34"/>
      <c r="AS300" s="34"/>
      <c r="AT300" s="34"/>
      <c r="AU300" s="34"/>
      <c r="AV300" s="34"/>
      <c r="AW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</row>
    <row r="301" spans="1:60" outlineLevel="1" x14ac:dyDescent="0.2">
      <c r="A301" s="35"/>
      <c r="B301" s="36"/>
      <c r="C301" s="70" t="s">
        <v>112</v>
      </c>
      <c r="D301" s="71"/>
      <c r="E301" s="72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4"/>
      <c r="Y301" s="34"/>
      <c r="Z301" s="34"/>
      <c r="AA301" s="34"/>
      <c r="AB301" s="34"/>
      <c r="AC301" s="34"/>
      <c r="AD301" s="34"/>
      <c r="AE301" s="34"/>
      <c r="AF301" s="34"/>
      <c r="AG301" s="34" t="s">
        <v>104</v>
      </c>
      <c r="AH301" s="34">
        <v>0</v>
      </c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34"/>
      <c r="AV301" s="34"/>
      <c r="AW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</row>
    <row r="302" spans="1:60" outlineLevel="1" x14ac:dyDescent="0.2">
      <c r="A302" s="35"/>
      <c r="B302" s="36"/>
      <c r="C302" s="70" t="s">
        <v>342</v>
      </c>
      <c r="D302" s="71"/>
      <c r="E302" s="72">
        <v>1.6</v>
      </c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4"/>
      <c r="Y302" s="34"/>
      <c r="Z302" s="34"/>
      <c r="AA302" s="34"/>
      <c r="AB302" s="34"/>
      <c r="AC302" s="34"/>
      <c r="AD302" s="34"/>
      <c r="AE302" s="34"/>
      <c r="AF302" s="34"/>
      <c r="AG302" s="34" t="s">
        <v>104</v>
      </c>
      <c r="AH302" s="34">
        <v>0</v>
      </c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34"/>
      <c r="AV302" s="34"/>
      <c r="AW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</row>
    <row r="303" spans="1:60" ht="22.5" outlineLevel="1" x14ac:dyDescent="0.2">
      <c r="A303" s="25">
        <v>45</v>
      </c>
      <c r="B303" s="26" t="s">
        <v>343</v>
      </c>
      <c r="C303" s="27" t="s">
        <v>344</v>
      </c>
      <c r="D303" s="28" t="s">
        <v>182</v>
      </c>
      <c r="E303" s="29">
        <v>1763</v>
      </c>
      <c r="F303" s="30"/>
      <c r="G303" s="31">
        <f>ROUND(E303*F303,2)</f>
        <v>0</v>
      </c>
      <c r="H303" s="32"/>
      <c r="I303" s="33">
        <f>ROUND(E303*H303,2)</f>
        <v>0</v>
      </c>
      <c r="J303" s="32"/>
      <c r="K303" s="33">
        <f>ROUND(E303*J303,2)</f>
        <v>0</v>
      </c>
      <c r="L303" s="33">
        <v>21</v>
      </c>
      <c r="M303" s="33">
        <f>G303*(1+L303/100)</f>
        <v>0</v>
      </c>
      <c r="N303" s="33">
        <v>0.129</v>
      </c>
      <c r="O303" s="33">
        <f>ROUND(E303*N303,2)</f>
        <v>227.43</v>
      </c>
      <c r="P303" s="33">
        <v>0</v>
      </c>
      <c r="Q303" s="33">
        <f>ROUND(E303*P303,2)</f>
        <v>0</v>
      </c>
      <c r="R303" s="33" t="s">
        <v>339</v>
      </c>
      <c r="S303" s="33" t="s">
        <v>100</v>
      </c>
      <c r="T303" s="33" t="s">
        <v>101</v>
      </c>
      <c r="U303" s="33">
        <v>0</v>
      </c>
      <c r="V303" s="33">
        <f>ROUND(E303*U303,2)</f>
        <v>0</v>
      </c>
      <c r="W303" s="33"/>
      <c r="X303" s="34"/>
      <c r="Y303" s="34"/>
      <c r="Z303" s="34"/>
      <c r="AA303" s="34"/>
      <c r="AB303" s="34"/>
      <c r="AC303" s="34"/>
      <c r="AD303" s="34"/>
      <c r="AE303" s="34"/>
      <c r="AF303" s="34"/>
      <c r="AG303" s="34" t="s">
        <v>340</v>
      </c>
      <c r="AH303" s="34"/>
      <c r="AI303" s="34"/>
      <c r="AJ303" s="34"/>
      <c r="AK303" s="34"/>
      <c r="AL303" s="34"/>
      <c r="AM303" s="34"/>
      <c r="AN303" s="34"/>
      <c r="AO303" s="34"/>
      <c r="AP303" s="34"/>
      <c r="AQ303" s="34"/>
      <c r="AR303" s="34"/>
      <c r="AS303" s="34"/>
      <c r="AT303" s="34"/>
      <c r="AU303" s="34"/>
      <c r="AV303" s="34"/>
      <c r="AW303" s="34"/>
      <c r="AX303" s="34"/>
      <c r="AY303" s="34"/>
      <c r="AZ303" s="34"/>
      <c r="BA303" s="34"/>
      <c r="BB303" s="34"/>
      <c r="BC303" s="34"/>
      <c r="BD303" s="34"/>
      <c r="BE303" s="34"/>
      <c r="BF303" s="34"/>
      <c r="BG303" s="34"/>
      <c r="BH303" s="34"/>
    </row>
    <row r="304" spans="1:60" outlineLevel="1" x14ac:dyDescent="0.2">
      <c r="A304" s="35"/>
      <c r="B304" s="36"/>
      <c r="C304" s="70" t="s">
        <v>341</v>
      </c>
      <c r="D304" s="71"/>
      <c r="E304" s="72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4"/>
      <c r="Y304" s="34"/>
      <c r="Z304" s="34"/>
      <c r="AA304" s="34"/>
      <c r="AB304" s="34"/>
      <c r="AC304" s="34"/>
      <c r="AD304" s="34"/>
      <c r="AE304" s="34"/>
      <c r="AF304" s="34"/>
      <c r="AG304" s="34" t="s">
        <v>104</v>
      </c>
      <c r="AH304" s="34">
        <v>0</v>
      </c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34"/>
      <c r="AV304" s="34"/>
      <c r="AW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</row>
    <row r="305" spans="1:60" outlineLevel="1" x14ac:dyDescent="0.2">
      <c r="A305" s="35"/>
      <c r="B305" s="36"/>
      <c r="C305" s="70" t="s">
        <v>112</v>
      </c>
      <c r="D305" s="71"/>
      <c r="E305" s="72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4"/>
      <c r="Y305" s="34"/>
      <c r="Z305" s="34"/>
      <c r="AA305" s="34"/>
      <c r="AB305" s="34"/>
      <c r="AC305" s="34"/>
      <c r="AD305" s="34"/>
      <c r="AE305" s="34"/>
      <c r="AF305" s="34"/>
      <c r="AG305" s="34" t="s">
        <v>104</v>
      </c>
      <c r="AH305" s="34">
        <v>0</v>
      </c>
      <c r="AI305" s="34"/>
      <c r="AJ305" s="34"/>
      <c r="AK305" s="34"/>
      <c r="AL305" s="34"/>
      <c r="AM305" s="34"/>
      <c r="AN305" s="34"/>
      <c r="AO305" s="34"/>
      <c r="AP305" s="34"/>
      <c r="AQ305" s="34"/>
      <c r="AR305" s="34"/>
      <c r="AS305" s="34"/>
      <c r="AT305" s="34"/>
      <c r="AU305" s="34"/>
      <c r="AV305" s="34"/>
      <c r="AW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</row>
    <row r="306" spans="1:60" outlineLevel="1" x14ac:dyDescent="0.2">
      <c r="A306" s="35"/>
      <c r="B306" s="36"/>
      <c r="C306" s="70" t="s">
        <v>185</v>
      </c>
      <c r="D306" s="71"/>
      <c r="E306" s="72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4"/>
      <c r="Y306" s="34"/>
      <c r="Z306" s="34"/>
      <c r="AA306" s="34"/>
      <c r="AB306" s="34"/>
      <c r="AC306" s="34"/>
      <c r="AD306" s="34"/>
      <c r="AE306" s="34"/>
      <c r="AF306" s="34"/>
      <c r="AG306" s="34" t="s">
        <v>104</v>
      </c>
      <c r="AH306" s="34">
        <v>0</v>
      </c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4"/>
      <c r="AT306" s="34"/>
      <c r="AU306" s="34"/>
      <c r="AV306" s="34"/>
      <c r="AW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</row>
    <row r="307" spans="1:60" ht="22.5" outlineLevel="1" x14ac:dyDescent="0.2">
      <c r="A307" s="35"/>
      <c r="B307" s="36"/>
      <c r="C307" s="70" t="s">
        <v>333</v>
      </c>
      <c r="D307" s="71"/>
      <c r="E307" s="72">
        <v>1763</v>
      </c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4"/>
      <c r="Y307" s="34"/>
      <c r="Z307" s="34"/>
      <c r="AA307" s="34"/>
      <c r="AB307" s="34"/>
      <c r="AC307" s="34"/>
      <c r="AD307" s="34"/>
      <c r="AE307" s="34"/>
      <c r="AF307" s="34"/>
      <c r="AG307" s="34" t="s">
        <v>104</v>
      </c>
      <c r="AH307" s="34">
        <v>0</v>
      </c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34"/>
      <c r="AV307" s="34"/>
      <c r="AW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</row>
    <row r="308" spans="1:60" ht="33.75" outlineLevel="1" x14ac:dyDescent="0.2">
      <c r="A308" s="25">
        <v>46</v>
      </c>
      <c r="B308" s="26" t="s">
        <v>345</v>
      </c>
      <c r="C308" s="27" t="s">
        <v>346</v>
      </c>
      <c r="D308" s="28" t="s">
        <v>182</v>
      </c>
      <c r="E308" s="29">
        <v>63.7</v>
      </c>
      <c r="F308" s="30"/>
      <c r="G308" s="31">
        <f>ROUND(E308*F308,2)</f>
        <v>0</v>
      </c>
      <c r="H308" s="32"/>
      <c r="I308" s="33">
        <f>ROUND(E308*H308,2)</f>
        <v>0</v>
      </c>
      <c r="J308" s="32"/>
      <c r="K308" s="33">
        <f>ROUND(E308*J308,2)</f>
        <v>0</v>
      </c>
      <c r="L308" s="33">
        <v>21</v>
      </c>
      <c r="M308" s="33">
        <f>G308*(1+L308/100)</f>
        <v>0</v>
      </c>
      <c r="N308" s="33">
        <v>0.13150000000000001</v>
      </c>
      <c r="O308" s="33">
        <f>ROUND(E308*N308,2)</f>
        <v>8.3800000000000008</v>
      </c>
      <c r="P308" s="33">
        <v>0</v>
      </c>
      <c r="Q308" s="33">
        <f>ROUND(E308*P308,2)</f>
        <v>0</v>
      </c>
      <c r="R308" s="33" t="s">
        <v>339</v>
      </c>
      <c r="S308" s="33" t="s">
        <v>100</v>
      </c>
      <c r="T308" s="33" t="s">
        <v>101</v>
      </c>
      <c r="U308" s="33">
        <v>0</v>
      </c>
      <c r="V308" s="33">
        <f>ROUND(E308*U308,2)</f>
        <v>0</v>
      </c>
      <c r="W308" s="33"/>
      <c r="X308" s="34"/>
      <c r="Y308" s="34"/>
      <c r="Z308" s="34"/>
      <c r="AA308" s="34"/>
      <c r="AB308" s="34"/>
      <c r="AC308" s="34"/>
      <c r="AD308" s="34"/>
      <c r="AE308" s="34"/>
      <c r="AF308" s="34"/>
      <c r="AG308" s="34" t="s">
        <v>340</v>
      </c>
      <c r="AH308" s="34"/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34"/>
      <c r="AV308" s="34"/>
      <c r="AW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</row>
    <row r="309" spans="1:60" outlineLevel="1" x14ac:dyDescent="0.2">
      <c r="A309" s="35"/>
      <c r="B309" s="36"/>
      <c r="C309" s="70" t="s">
        <v>341</v>
      </c>
      <c r="D309" s="71"/>
      <c r="E309" s="72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4"/>
      <c r="Y309" s="34"/>
      <c r="Z309" s="34"/>
      <c r="AA309" s="34"/>
      <c r="AB309" s="34"/>
      <c r="AC309" s="34"/>
      <c r="AD309" s="34"/>
      <c r="AE309" s="34"/>
      <c r="AF309" s="34"/>
      <c r="AG309" s="34" t="s">
        <v>104</v>
      </c>
      <c r="AH309" s="34">
        <v>0</v>
      </c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34"/>
      <c r="AV309" s="34"/>
      <c r="AW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</row>
    <row r="310" spans="1:60" outlineLevel="1" x14ac:dyDescent="0.2">
      <c r="A310" s="35"/>
      <c r="B310" s="36"/>
      <c r="C310" s="70" t="s">
        <v>112</v>
      </c>
      <c r="D310" s="71"/>
      <c r="E310" s="72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4"/>
      <c r="Y310" s="34"/>
      <c r="Z310" s="34"/>
      <c r="AA310" s="34"/>
      <c r="AB310" s="34"/>
      <c r="AC310" s="34"/>
      <c r="AD310" s="34"/>
      <c r="AE310" s="34"/>
      <c r="AF310" s="34"/>
      <c r="AG310" s="34" t="s">
        <v>104</v>
      </c>
      <c r="AH310" s="34">
        <v>0</v>
      </c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34"/>
      <c r="AV310" s="34"/>
      <c r="AW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</row>
    <row r="311" spans="1:60" outlineLevel="1" x14ac:dyDescent="0.2">
      <c r="A311" s="35"/>
      <c r="B311" s="36"/>
      <c r="C311" s="70" t="s">
        <v>183</v>
      </c>
      <c r="D311" s="71"/>
      <c r="E311" s="72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4"/>
      <c r="Y311" s="34"/>
      <c r="Z311" s="34"/>
      <c r="AA311" s="34"/>
      <c r="AB311" s="34"/>
      <c r="AC311" s="34"/>
      <c r="AD311" s="34"/>
      <c r="AE311" s="34"/>
      <c r="AF311" s="34"/>
      <c r="AG311" s="34" t="s">
        <v>104</v>
      </c>
      <c r="AH311" s="34">
        <v>0</v>
      </c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34"/>
      <c r="AV311" s="34"/>
      <c r="AW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</row>
    <row r="312" spans="1:60" outlineLevel="1" x14ac:dyDescent="0.2">
      <c r="A312" s="35"/>
      <c r="B312" s="36"/>
      <c r="C312" s="70" t="s">
        <v>347</v>
      </c>
      <c r="D312" s="71"/>
      <c r="E312" s="72">
        <v>63.7</v>
      </c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4"/>
      <c r="Y312" s="34"/>
      <c r="Z312" s="34"/>
      <c r="AA312" s="34"/>
      <c r="AB312" s="34"/>
      <c r="AC312" s="34"/>
      <c r="AD312" s="34"/>
      <c r="AE312" s="34"/>
      <c r="AF312" s="34"/>
      <c r="AG312" s="34" t="s">
        <v>104</v>
      </c>
      <c r="AH312" s="34">
        <v>0</v>
      </c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34"/>
      <c r="AV312" s="34"/>
      <c r="AW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</row>
    <row r="313" spans="1:60" ht="33.75" outlineLevel="1" x14ac:dyDescent="0.2">
      <c r="A313" s="25">
        <v>47</v>
      </c>
      <c r="B313" s="26" t="s">
        <v>348</v>
      </c>
      <c r="C313" s="27" t="s">
        <v>349</v>
      </c>
      <c r="D313" s="28" t="s">
        <v>182</v>
      </c>
      <c r="E313" s="29">
        <v>10</v>
      </c>
      <c r="F313" s="30"/>
      <c r="G313" s="31">
        <f>ROUND(E313*F313,2)</f>
        <v>0</v>
      </c>
      <c r="H313" s="32"/>
      <c r="I313" s="33">
        <f>ROUND(E313*H313,2)</f>
        <v>0</v>
      </c>
      <c r="J313" s="32"/>
      <c r="K313" s="33">
        <f>ROUND(E313*J313,2)</f>
        <v>0</v>
      </c>
      <c r="L313" s="33">
        <v>21</v>
      </c>
      <c r="M313" s="33">
        <f>G313*(1+L313/100)</f>
        <v>0</v>
      </c>
      <c r="N313" s="33">
        <v>0.17824000000000001</v>
      </c>
      <c r="O313" s="33">
        <f>ROUND(E313*N313,2)</f>
        <v>1.78</v>
      </c>
      <c r="P313" s="33">
        <v>0</v>
      </c>
      <c r="Q313" s="33">
        <f>ROUND(E313*P313,2)</f>
        <v>0</v>
      </c>
      <c r="R313" s="33" t="s">
        <v>339</v>
      </c>
      <c r="S313" s="33" t="s">
        <v>100</v>
      </c>
      <c r="T313" s="33" t="s">
        <v>101</v>
      </c>
      <c r="U313" s="33">
        <v>0</v>
      </c>
      <c r="V313" s="33">
        <f>ROUND(E313*U313,2)</f>
        <v>0</v>
      </c>
      <c r="W313" s="33"/>
      <c r="X313" s="34"/>
      <c r="Y313" s="34"/>
      <c r="Z313" s="34"/>
      <c r="AA313" s="34"/>
      <c r="AB313" s="34"/>
      <c r="AC313" s="34"/>
      <c r="AD313" s="34"/>
      <c r="AE313" s="34"/>
      <c r="AF313" s="34"/>
      <c r="AG313" s="34" t="s">
        <v>340</v>
      </c>
      <c r="AH313" s="34"/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  <c r="AV313" s="34"/>
      <c r="AW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</row>
    <row r="314" spans="1:60" outlineLevel="1" x14ac:dyDescent="0.2">
      <c r="A314" s="35"/>
      <c r="B314" s="36"/>
      <c r="C314" s="70" t="s">
        <v>341</v>
      </c>
      <c r="D314" s="71"/>
      <c r="E314" s="72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4"/>
      <c r="Y314" s="34"/>
      <c r="Z314" s="34"/>
      <c r="AA314" s="34"/>
      <c r="AB314" s="34"/>
      <c r="AC314" s="34"/>
      <c r="AD314" s="34"/>
      <c r="AE314" s="34"/>
      <c r="AF314" s="34"/>
      <c r="AG314" s="34" t="s">
        <v>104</v>
      </c>
      <c r="AH314" s="34">
        <v>0</v>
      </c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34"/>
      <c r="AW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</row>
    <row r="315" spans="1:60" outlineLevel="1" x14ac:dyDescent="0.2">
      <c r="A315" s="35"/>
      <c r="B315" s="36"/>
      <c r="C315" s="70" t="s">
        <v>112</v>
      </c>
      <c r="D315" s="71"/>
      <c r="E315" s="72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4"/>
      <c r="Y315" s="34"/>
      <c r="Z315" s="34"/>
      <c r="AA315" s="34"/>
      <c r="AB315" s="34"/>
      <c r="AC315" s="34"/>
      <c r="AD315" s="34"/>
      <c r="AE315" s="34"/>
      <c r="AF315" s="34"/>
      <c r="AG315" s="34" t="s">
        <v>104</v>
      </c>
      <c r="AH315" s="34">
        <v>0</v>
      </c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  <c r="AV315" s="34"/>
      <c r="AW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</row>
    <row r="316" spans="1:60" outlineLevel="1" x14ac:dyDescent="0.2">
      <c r="A316" s="35"/>
      <c r="B316" s="36"/>
      <c r="C316" s="70" t="s">
        <v>191</v>
      </c>
      <c r="D316" s="71"/>
      <c r="E316" s="72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4"/>
      <c r="Y316" s="34"/>
      <c r="Z316" s="34"/>
      <c r="AA316" s="34"/>
      <c r="AB316" s="34"/>
      <c r="AC316" s="34"/>
      <c r="AD316" s="34"/>
      <c r="AE316" s="34"/>
      <c r="AF316" s="34"/>
      <c r="AG316" s="34" t="s">
        <v>104</v>
      </c>
      <c r="AH316" s="34">
        <v>0</v>
      </c>
      <c r="AI316" s="34"/>
      <c r="AJ316" s="34"/>
      <c r="AK316" s="34"/>
      <c r="AL316" s="34"/>
      <c r="AM316" s="34"/>
      <c r="AN316" s="34"/>
      <c r="AO316" s="34"/>
      <c r="AP316" s="34"/>
      <c r="AQ316" s="34"/>
      <c r="AR316" s="34"/>
      <c r="AS316" s="34"/>
      <c r="AT316" s="34"/>
      <c r="AU316" s="34"/>
      <c r="AV316" s="34"/>
      <c r="AW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</row>
    <row r="317" spans="1:60" outlineLevel="1" x14ac:dyDescent="0.2">
      <c r="A317" s="35"/>
      <c r="B317" s="36"/>
      <c r="C317" s="70" t="s">
        <v>350</v>
      </c>
      <c r="D317" s="71"/>
      <c r="E317" s="72">
        <v>10</v>
      </c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4"/>
      <c r="Y317" s="34"/>
      <c r="Z317" s="34"/>
      <c r="AA317" s="34"/>
      <c r="AB317" s="34"/>
      <c r="AC317" s="34"/>
      <c r="AD317" s="34"/>
      <c r="AE317" s="34"/>
      <c r="AF317" s="34"/>
      <c r="AG317" s="34" t="s">
        <v>104</v>
      </c>
      <c r="AH317" s="34">
        <v>0</v>
      </c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4"/>
      <c r="AT317" s="34"/>
      <c r="AU317" s="34"/>
      <c r="AV317" s="34"/>
      <c r="AW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</row>
    <row r="318" spans="1:60" ht="22.5" outlineLevel="1" x14ac:dyDescent="0.2">
      <c r="A318" s="25">
        <v>48</v>
      </c>
      <c r="B318" s="26" t="s">
        <v>351</v>
      </c>
      <c r="C318" s="27" t="s">
        <v>352</v>
      </c>
      <c r="D318" s="28" t="s">
        <v>182</v>
      </c>
      <c r="E318" s="29">
        <v>61</v>
      </c>
      <c r="F318" s="30"/>
      <c r="G318" s="31">
        <f>ROUND(E318*F318,2)</f>
        <v>0</v>
      </c>
      <c r="H318" s="32"/>
      <c r="I318" s="33">
        <f>ROUND(E318*H318,2)</f>
        <v>0</v>
      </c>
      <c r="J318" s="32"/>
      <c r="K318" s="33">
        <f>ROUND(E318*J318,2)</f>
        <v>0</v>
      </c>
      <c r="L318" s="33">
        <v>21</v>
      </c>
      <c r="M318" s="33">
        <f>G318*(1+L318/100)</f>
        <v>0</v>
      </c>
      <c r="N318" s="33">
        <v>0.17245000000000002</v>
      </c>
      <c r="O318" s="33">
        <f>ROUND(E318*N318,2)</f>
        <v>10.52</v>
      </c>
      <c r="P318" s="33">
        <v>0</v>
      </c>
      <c r="Q318" s="33">
        <f>ROUND(E318*P318,2)</f>
        <v>0</v>
      </c>
      <c r="R318" s="33" t="s">
        <v>339</v>
      </c>
      <c r="S318" s="33" t="s">
        <v>100</v>
      </c>
      <c r="T318" s="33" t="s">
        <v>101</v>
      </c>
      <c r="U318" s="33">
        <v>0</v>
      </c>
      <c r="V318" s="33">
        <f>ROUND(E318*U318,2)</f>
        <v>0</v>
      </c>
      <c r="W318" s="33"/>
      <c r="X318" s="34"/>
      <c r="Y318" s="34"/>
      <c r="Z318" s="34"/>
      <c r="AA318" s="34"/>
      <c r="AB318" s="34"/>
      <c r="AC318" s="34"/>
      <c r="AD318" s="34"/>
      <c r="AE318" s="34"/>
      <c r="AF318" s="34"/>
      <c r="AG318" s="34" t="s">
        <v>340</v>
      </c>
      <c r="AH318" s="34"/>
      <c r="AI318" s="34"/>
      <c r="AJ318" s="34"/>
      <c r="AK318" s="34"/>
      <c r="AL318" s="34"/>
      <c r="AM318" s="34"/>
      <c r="AN318" s="34"/>
      <c r="AO318" s="34"/>
      <c r="AP318" s="34"/>
      <c r="AQ318" s="34"/>
      <c r="AR318" s="34"/>
      <c r="AS318" s="34"/>
      <c r="AT318" s="34"/>
      <c r="AU318" s="34"/>
      <c r="AV318" s="34"/>
      <c r="AW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</row>
    <row r="319" spans="1:60" outlineLevel="1" x14ac:dyDescent="0.2">
      <c r="A319" s="35"/>
      <c r="B319" s="36"/>
      <c r="C319" s="70" t="s">
        <v>341</v>
      </c>
      <c r="D319" s="71"/>
      <c r="E319" s="72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4"/>
      <c r="Y319" s="34"/>
      <c r="Z319" s="34"/>
      <c r="AA319" s="34"/>
      <c r="AB319" s="34"/>
      <c r="AC319" s="34"/>
      <c r="AD319" s="34"/>
      <c r="AE319" s="34"/>
      <c r="AF319" s="34"/>
      <c r="AG319" s="34" t="s">
        <v>104</v>
      </c>
      <c r="AH319" s="34">
        <v>0</v>
      </c>
      <c r="AI319" s="34"/>
      <c r="AJ319" s="34"/>
      <c r="AK319" s="34"/>
      <c r="AL319" s="34"/>
      <c r="AM319" s="34"/>
      <c r="AN319" s="34"/>
      <c r="AO319" s="34"/>
      <c r="AP319" s="34"/>
      <c r="AQ319" s="34"/>
      <c r="AR319" s="34"/>
      <c r="AS319" s="34"/>
      <c r="AT319" s="34"/>
      <c r="AU319" s="34"/>
      <c r="AV319" s="34"/>
      <c r="AW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</row>
    <row r="320" spans="1:60" outlineLevel="1" x14ac:dyDescent="0.2">
      <c r="A320" s="35"/>
      <c r="B320" s="36"/>
      <c r="C320" s="70" t="s">
        <v>112</v>
      </c>
      <c r="D320" s="71"/>
      <c r="E320" s="72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4"/>
      <c r="Y320" s="34"/>
      <c r="Z320" s="34"/>
      <c r="AA320" s="34"/>
      <c r="AB320" s="34"/>
      <c r="AC320" s="34"/>
      <c r="AD320" s="34"/>
      <c r="AE320" s="34"/>
      <c r="AF320" s="34"/>
      <c r="AG320" s="34" t="s">
        <v>104</v>
      </c>
      <c r="AH320" s="34">
        <v>0</v>
      </c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34"/>
      <c r="AV320" s="34"/>
      <c r="AW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</row>
    <row r="321" spans="1:60" outlineLevel="1" x14ac:dyDescent="0.2">
      <c r="A321" s="35"/>
      <c r="B321" s="36"/>
      <c r="C321" s="70" t="s">
        <v>191</v>
      </c>
      <c r="D321" s="71"/>
      <c r="E321" s="72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4"/>
      <c r="Y321" s="34"/>
      <c r="Z321" s="34"/>
      <c r="AA321" s="34"/>
      <c r="AB321" s="34"/>
      <c r="AC321" s="34"/>
      <c r="AD321" s="34"/>
      <c r="AE321" s="34"/>
      <c r="AF321" s="34"/>
      <c r="AG321" s="34" t="s">
        <v>104</v>
      </c>
      <c r="AH321" s="34">
        <v>0</v>
      </c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4"/>
      <c r="AT321" s="34"/>
      <c r="AU321" s="34"/>
      <c r="AV321" s="34"/>
      <c r="AW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</row>
    <row r="322" spans="1:60" ht="22.5" outlineLevel="1" x14ac:dyDescent="0.2">
      <c r="A322" s="35"/>
      <c r="B322" s="36"/>
      <c r="C322" s="70" t="s">
        <v>192</v>
      </c>
      <c r="D322" s="71"/>
      <c r="E322" s="72">
        <v>61</v>
      </c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4"/>
      <c r="Y322" s="34"/>
      <c r="Z322" s="34"/>
      <c r="AA322" s="34"/>
      <c r="AB322" s="34"/>
      <c r="AC322" s="34"/>
      <c r="AD322" s="34"/>
      <c r="AE322" s="34"/>
      <c r="AF322" s="34"/>
      <c r="AG322" s="34" t="s">
        <v>104</v>
      </c>
      <c r="AH322" s="34">
        <v>0</v>
      </c>
      <c r="AI322" s="34"/>
      <c r="AJ322" s="34"/>
      <c r="AK322" s="34"/>
      <c r="AL322" s="34"/>
      <c r="AM322" s="34"/>
      <c r="AN322" s="34"/>
      <c r="AO322" s="34"/>
      <c r="AP322" s="34"/>
      <c r="AQ322" s="34"/>
      <c r="AR322" s="34"/>
      <c r="AS322" s="34"/>
      <c r="AT322" s="34"/>
      <c r="AU322" s="34"/>
      <c r="AV322" s="34"/>
      <c r="AW322" s="34"/>
      <c r="AX322" s="34"/>
      <c r="AY322" s="34"/>
      <c r="AZ322" s="34"/>
      <c r="BA322" s="34"/>
      <c r="BB322" s="34"/>
      <c r="BC322" s="34"/>
      <c r="BD322" s="34"/>
      <c r="BE322" s="34"/>
      <c r="BF322" s="34"/>
      <c r="BG322" s="34"/>
      <c r="BH322" s="34"/>
    </row>
    <row r="323" spans="1:60" ht="22.5" outlineLevel="1" x14ac:dyDescent="0.2">
      <c r="A323" s="25">
        <v>49</v>
      </c>
      <c r="B323" s="26" t="s">
        <v>353</v>
      </c>
      <c r="C323" s="27" t="s">
        <v>354</v>
      </c>
      <c r="D323" s="28" t="s">
        <v>355</v>
      </c>
      <c r="E323" s="29">
        <v>18</v>
      </c>
      <c r="F323" s="30"/>
      <c r="G323" s="31">
        <f>ROUND(E323*F323,2)</f>
        <v>0</v>
      </c>
      <c r="H323" s="32"/>
      <c r="I323" s="33">
        <f>ROUND(E323*H323,2)</f>
        <v>0</v>
      </c>
      <c r="J323" s="32"/>
      <c r="K323" s="33">
        <f>ROUND(E323*J323,2)</f>
        <v>0</v>
      </c>
      <c r="L323" s="33">
        <v>21</v>
      </c>
      <c r="M323" s="33">
        <f>G323*(1+L323/100)</f>
        <v>0</v>
      </c>
      <c r="N323" s="33">
        <v>2.8000000000000001E-2</v>
      </c>
      <c r="O323" s="33">
        <f>ROUND(E323*N323,2)</f>
        <v>0.5</v>
      </c>
      <c r="P323" s="33">
        <v>0</v>
      </c>
      <c r="Q323" s="33">
        <f>ROUND(E323*P323,2)</f>
        <v>0</v>
      </c>
      <c r="R323" s="33"/>
      <c r="S323" s="33" t="s">
        <v>331</v>
      </c>
      <c r="T323" s="33" t="s">
        <v>332</v>
      </c>
      <c r="U323" s="33">
        <v>0</v>
      </c>
      <c r="V323" s="33">
        <f>ROUND(E323*U323,2)</f>
        <v>0</v>
      </c>
      <c r="W323" s="33"/>
      <c r="X323" s="34"/>
      <c r="Y323" s="34"/>
      <c r="Z323" s="34"/>
      <c r="AA323" s="34"/>
      <c r="AB323" s="34"/>
      <c r="AC323" s="34"/>
      <c r="AD323" s="34"/>
      <c r="AE323" s="34"/>
      <c r="AF323" s="34"/>
      <c r="AG323" s="34" t="s">
        <v>340</v>
      </c>
      <c r="AH323" s="34"/>
      <c r="AI323" s="34"/>
      <c r="AJ323" s="34"/>
      <c r="AK323" s="34"/>
      <c r="AL323" s="34"/>
      <c r="AM323" s="34"/>
      <c r="AN323" s="34"/>
      <c r="AO323" s="34"/>
      <c r="AP323" s="34"/>
      <c r="AQ323" s="34"/>
      <c r="AR323" s="34"/>
      <c r="AS323" s="34"/>
      <c r="AT323" s="34"/>
      <c r="AU323" s="34"/>
      <c r="AV323" s="34"/>
      <c r="AW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</row>
    <row r="324" spans="1:60" outlineLevel="1" x14ac:dyDescent="0.2">
      <c r="A324" s="35"/>
      <c r="B324" s="36"/>
      <c r="C324" s="70" t="s">
        <v>341</v>
      </c>
      <c r="D324" s="71"/>
      <c r="E324" s="72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4"/>
      <c r="Y324" s="34"/>
      <c r="Z324" s="34"/>
      <c r="AA324" s="34"/>
      <c r="AB324" s="34"/>
      <c r="AC324" s="34"/>
      <c r="AD324" s="34"/>
      <c r="AE324" s="34"/>
      <c r="AF324" s="34"/>
      <c r="AG324" s="34" t="s">
        <v>104</v>
      </c>
      <c r="AH324" s="34">
        <v>0</v>
      </c>
      <c r="AI324" s="34"/>
      <c r="AJ324" s="34"/>
      <c r="AK324" s="34"/>
      <c r="AL324" s="34"/>
      <c r="AM324" s="34"/>
      <c r="AN324" s="34"/>
      <c r="AO324" s="34"/>
      <c r="AP324" s="34"/>
      <c r="AQ324" s="34"/>
      <c r="AR324" s="34"/>
      <c r="AS324" s="34"/>
      <c r="AT324" s="34"/>
      <c r="AU324" s="34"/>
      <c r="AV324" s="34"/>
      <c r="AW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</row>
    <row r="325" spans="1:60" outlineLevel="1" x14ac:dyDescent="0.2">
      <c r="A325" s="35"/>
      <c r="B325" s="36"/>
      <c r="C325" s="70" t="s">
        <v>112</v>
      </c>
      <c r="D325" s="71"/>
      <c r="E325" s="72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4"/>
      <c r="Y325" s="34"/>
      <c r="Z325" s="34"/>
      <c r="AA325" s="34"/>
      <c r="AB325" s="34"/>
      <c r="AC325" s="34"/>
      <c r="AD325" s="34"/>
      <c r="AE325" s="34"/>
      <c r="AF325" s="34"/>
      <c r="AG325" s="34" t="s">
        <v>104</v>
      </c>
      <c r="AH325" s="34">
        <v>0</v>
      </c>
      <c r="AI325" s="34"/>
      <c r="AJ325" s="34"/>
      <c r="AK325" s="34"/>
      <c r="AL325" s="34"/>
      <c r="AM325" s="34"/>
      <c r="AN325" s="34"/>
      <c r="AO325" s="34"/>
      <c r="AP325" s="34"/>
      <c r="AQ325" s="34"/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</row>
    <row r="326" spans="1:60" outlineLevel="1" x14ac:dyDescent="0.2">
      <c r="A326" s="35"/>
      <c r="B326" s="36"/>
      <c r="C326" s="73" t="s">
        <v>356</v>
      </c>
      <c r="D326" s="71"/>
      <c r="E326" s="72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4"/>
      <c r="Y326" s="34"/>
      <c r="Z326" s="34"/>
      <c r="AA326" s="34"/>
      <c r="AB326" s="34"/>
      <c r="AC326" s="34"/>
      <c r="AD326" s="34"/>
      <c r="AE326" s="34"/>
      <c r="AF326" s="34"/>
      <c r="AG326" s="34" t="s">
        <v>104</v>
      </c>
      <c r="AH326" s="34"/>
      <c r="AI326" s="34"/>
      <c r="AJ326" s="34"/>
      <c r="AK326" s="34"/>
      <c r="AL326" s="34"/>
      <c r="AM326" s="34"/>
      <c r="AN326" s="34"/>
      <c r="AO326" s="34"/>
      <c r="AP326" s="34"/>
      <c r="AQ326" s="34"/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</row>
    <row r="327" spans="1:60" ht="22.5" outlineLevel="1" x14ac:dyDescent="0.2">
      <c r="A327" s="35"/>
      <c r="B327" s="36"/>
      <c r="C327" s="70" t="s">
        <v>357</v>
      </c>
      <c r="D327" s="71"/>
      <c r="E327" s="72">
        <v>17.5</v>
      </c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4"/>
      <c r="Y327" s="34"/>
      <c r="Z327" s="34"/>
      <c r="AA327" s="34"/>
      <c r="AB327" s="34"/>
      <c r="AC327" s="34"/>
      <c r="AD327" s="34"/>
      <c r="AE327" s="34"/>
      <c r="AF327" s="34"/>
      <c r="AG327" s="34" t="s">
        <v>104</v>
      </c>
      <c r="AH327" s="34">
        <v>2</v>
      </c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</row>
    <row r="328" spans="1:60" outlineLevel="1" x14ac:dyDescent="0.2">
      <c r="A328" s="35"/>
      <c r="B328" s="36"/>
      <c r="C328" s="73" t="s">
        <v>358</v>
      </c>
      <c r="D328" s="71"/>
      <c r="E328" s="72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4"/>
      <c r="Y328" s="34"/>
      <c r="Z328" s="34"/>
      <c r="AA328" s="34"/>
      <c r="AB328" s="34"/>
      <c r="AC328" s="34"/>
      <c r="AD328" s="34"/>
      <c r="AE328" s="34"/>
      <c r="AF328" s="34"/>
      <c r="AG328" s="34" t="s">
        <v>104</v>
      </c>
      <c r="AH328" s="34"/>
      <c r="AI328" s="34"/>
      <c r="AJ328" s="34"/>
      <c r="AK328" s="34"/>
      <c r="AL328" s="34"/>
      <c r="AM328" s="34"/>
      <c r="AN328" s="34"/>
      <c r="AO328" s="34"/>
      <c r="AP328" s="34"/>
      <c r="AQ328" s="34"/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</row>
    <row r="329" spans="1:60" outlineLevel="1" x14ac:dyDescent="0.2">
      <c r="A329" s="35"/>
      <c r="B329" s="36"/>
      <c r="C329" s="70" t="s">
        <v>359</v>
      </c>
      <c r="D329" s="71"/>
      <c r="E329" s="72">
        <v>18</v>
      </c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4"/>
      <c r="Y329" s="34"/>
      <c r="Z329" s="34"/>
      <c r="AA329" s="34"/>
      <c r="AB329" s="34"/>
      <c r="AC329" s="34"/>
      <c r="AD329" s="34"/>
      <c r="AE329" s="34"/>
      <c r="AF329" s="34"/>
      <c r="AG329" s="34" t="s">
        <v>104</v>
      </c>
      <c r="AH329" s="34">
        <v>0</v>
      </c>
      <c r="AI329" s="34"/>
      <c r="AJ329" s="34"/>
      <c r="AK329" s="34"/>
      <c r="AL329" s="34"/>
      <c r="AM329" s="34"/>
      <c r="AN329" s="34"/>
      <c r="AO329" s="34"/>
      <c r="AP329" s="34"/>
      <c r="AQ329" s="34"/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</row>
    <row r="330" spans="1:60" x14ac:dyDescent="0.2">
      <c r="A330" s="17" t="s">
        <v>95</v>
      </c>
      <c r="B330" s="18" t="s">
        <v>54</v>
      </c>
      <c r="C330" s="19" t="s">
        <v>55</v>
      </c>
      <c r="D330" s="20"/>
      <c r="E330" s="21"/>
      <c r="F330" s="22"/>
      <c r="G330" s="23">
        <f>SUMIF(AG331:AG362,"&lt;&gt;NOR",G331:G362)</f>
        <v>0</v>
      </c>
      <c r="H330" s="24"/>
      <c r="I330" s="24">
        <f>SUM(I331:I362)</f>
        <v>0</v>
      </c>
      <c r="J330" s="24"/>
      <c r="K330" s="24">
        <f>SUM(K331:K362)</f>
        <v>0</v>
      </c>
      <c r="L330" s="24"/>
      <c r="M330" s="24">
        <f>SUM(M331:M362)</f>
        <v>0</v>
      </c>
      <c r="N330" s="24"/>
      <c r="O330" s="24">
        <f>SUM(O331:O362)</f>
        <v>16.690000000000001</v>
      </c>
      <c r="P330" s="24"/>
      <c r="Q330" s="24">
        <f>SUM(Q331:Q362)</f>
        <v>0</v>
      </c>
      <c r="R330" s="24"/>
      <c r="S330" s="24"/>
      <c r="T330" s="24"/>
      <c r="U330" s="24"/>
      <c r="V330" s="24">
        <f>SUM(V331:V362)</f>
        <v>10.669999999999998</v>
      </c>
      <c r="W330" s="24"/>
      <c r="AG330" s="53" t="s">
        <v>96</v>
      </c>
    </row>
    <row r="331" spans="1:60" ht="22.5" outlineLevel="1" x14ac:dyDescent="0.2">
      <c r="A331" s="25">
        <v>50</v>
      </c>
      <c r="B331" s="26" t="s">
        <v>360</v>
      </c>
      <c r="C331" s="27" t="s">
        <v>361</v>
      </c>
      <c r="D331" s="28" t="s">
        <v>182</v>
      </c>
      <c r="E331" s="29">
        <v>6.5250000000000004</v>
      </c>
      <c r="F331" s="30"/>
      <c r="G331" s="31">
        <f>ROUND(E331*F331,2)</f>
        <v>0</v>
      </c>
      <c r="H331" s="32"/>
      <c r="I331" s="33">
        <f>ROUND(E331*H331,2)</f>
        <v>0</v>
      </c>
      <c r="J331" s="32"/>
      <c r="K331" s="33">
        <f>ROUND(E331*J331,2)</f>
        <v>0</v>
      </c>
      <c r="L331" s="33">
        <v>21</v>
      </c>
      <c r="M331" s="33">
        <f>G331*(1+L331/100)</f>
        <v>0</v>
      </c>
      <c r="N331" s="33">
        <v>0.3528</v>
      </c>
      <c r="O331" s="33">
        <f>ROUND(E331*N331,2)</f>
        <v>2.2999999999999998</v>
      </c>
      <c r="P331" s="33">
        <v>0</v>
      </c>
      <c r="Q331" s="33">
        <f>ROUND(E331*P331,2)</f>
        <v>0</v>
      </c>
      <c r="R331" s="33"/>
      <c r="S331" s="33" t="s">
        <v>100</v>
      </c>
      <c r="T331" s="33" t="s">
        <v>101</v>
      </c>
      <c r="U331" s="33">
        <v>2.6000000000000002E-2</v>
      </c>
      <c r="V331" s="33">
        <f>ROUND(E331*U331,2)</f>
        <v>0.17</v>
      </c>
      <c r="W331" s="33"/>
      <c r="X331" s="34"/>
      <c r="Y331" s="34"/>
      <c r="Z331" s="34"/>
      <c r="AA331" s="34"/>
      <c r="AB331" s="34"/>
      <c r="AC331" s="34"/>
      <c r="AD331" s="34"/>
      <c r="AE331" s="34"/>
      <c r="AF331" s="34"/>
      <c r="AG331" s="34" t="s">
        <v>102</v>
      </c>
      <c r="AH331" s="34"/>
      <c r="AI331" s="34"/>
      <c r="AJ331" s="34"/>
      <c r="AK331" s="34"/>
      <c r="AL331" s="34"/>
      <c r="AM331" s="34"/>
      <c r="AN331" s="34"/>
      <c r="AO331" s="34"/>
      <c r="AP331" s="34"/>
      <c r="AQ331" s="34"/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</row>
    <row r="332" spans="1:60" outlineLevel="1" x14ac:dyDescent="0.2">
      <c r="A332" s="35"/>
      <c r="B332" s="36"/>
      <c r="C332" s="70" t="s">
        <v>201</v>
      </c>
      <c r="D332" s="71"/>
      <c r="E332" s="72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4"/>
      <c r="Y332" s="34"/>
      <c r="Z332" s="34"/>
      <c r="AA332" s="34"/>
      <c r="AB332" s="34"/>
      <c r="AC332" s="34"/>
      <c r="AD332" s="34"/>
      <c r="AE332" s="34"/>
      <c r="AF332" s="34"/>
      <c r="AG332" s="34" t="s">
        <v>104</v>
      </c>
      <c r="AH332" s="34">
        <v>0</v>
      </c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</row>
    <row r="333" spans="1:60" outlineLevel="1" x14ac:dyDescent="0.2">
      <c r="A333" s="35"/>
      <c r="B333" s="36"/>
      <c r="C333" s="70" t="s">
        <v>239</v>
      </c>
      <c r="D333" s="71"/>
      <c r="E333" s="72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4"/>
      <c r="Y333" s="34"/>
      <c r="Z333" s="34"/>
      <c r="AA333" s="34"/>
      <c r="AB333" s="34"/>
      <c r="AC333" s="34"/>
      <c r="AD333" s="34"/>
      <c r="AE333" s="34"/>
      <c r="AF333" s="34"/>
      <c r="AG333" s="34" t="s">
        <v>104</v>
      </c>
      <c r="AH333" s="34">
        <v>0</v>
      </c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4"/>
      <c r="AT333" s="34"/>
      <c r="AU333" s="34"/>
      <c r="AV333" s="34"/>
      <c r="AW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</row>
    <row r="334" spans="1:60" outlineLevel="1" x14ac:dyDescent="0.2">
      <c r="A334" s="35"/>
      <c r="B334" s="36"/>
      <c r="C334" s="70" t="s">
        <v>242</v>
      </c>
      <c r="D334" s="71"/>
      <c r="E334" s="72">
        <v>6.5250000000000004</v>
      </c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4"/>
      <c r="Y334" s="34"/>
      <c r="Z334" s="34"/>
      <c r="AA334" s="34"/>
      <c r="AB334" s="34"/>
      <c r="AC334" s="34"/>
      <c r="AD334" s="34"/>
      <c r="AE334" s="34"/>
      <c r="AF334" s="34"/>
      <c r="AG334" s="34" t="s">
        <v>104</v>
      </c>
      <c r="AH334" s="34">
        <v>0</v>
      </c>
      <c r="AI334" s="34"/>
      <c r="AJ334" s="34"/>
      <c r="AK334" s="34"/>
      <c r="AL334" s="34"/>
      <c r="AM334" s="34"/>
      <c r="AN334" s="34"/>
      <c r="AO334" s="34"/>
      <c r="AP334" s="34"/>
      <c r="AQ334" s="34"/>
      <c r="AR334" s="34"/>
      <c r="AS334" s="34"/>
      <c r="AT334" s="34"/>
      <c r="AU334" s="34"/>
      <c r="AV334" s="34"/>
      <c r="AW334" s="34"/>
      <c r="AX334" s="34"/>
      <c r="AY334" s="34"/>
      <c r="AZ334" s="34"/>
      <c r="BA334" s="34"/>
      <c r="BB334" s="34"/>
      <c r="BC334" s="34"/>
      <c r="BD334" s="34"/>
      <c r="BE334" s="34"/>
      <c r="BF334" s="34"/>
      <c r="BG334" s="34"/>
      <c r="BH334" s="34"/>
    </row>
    <row r="335" spans="1:60" ht="22.5" outlineLevel="1" x14ac:dyDescent="0.2">
      <c r="A335" s="25">
        <v>51</v>
      </c>
      <c r="B335" s="26" t="s">
        <v>362</v>
      </c>
      <c r="C335" s="27" t="s">
        <v>363</v>
      </c>
      <c r="D335" s="28" t="s">
        <v>182</v>
      </c>
      <c r="E335" s="29">
        <v>17.990000000000002</v>
      </c>
      <c r="F335" s="30"/>
      <c r="G335" s="31">
        <f>ROUND(E335*F335,2)</f>
        <v>0</v>
      </c>
      <c r="H335" s="32"/>
      <c r="I335" s="33">
        <f>ROUND(E335*H335,2)</f>
        <v>0</v>
      </c>
      <c r="J335" s="32"/>
      <c r="K335" s="33">
        <f>ROUND(E335*J335,2)</f>
        <v>0</v>
      </c>
      <c r="L335" s="33">
        <v>21</v>
      </c>
      <c r="M335" s="33">
        <f>G335*(1+L335/100)</f>
        <v>0</v>
      </c>
      <c r="N335" s="33">
        <v>0.441</v>
      </c>
      <c r="O335" s="33">
        <f>ROUND(E335*N335,2)</f>
        <v>7.93</v>
      </c>
      <c r="P335" s="33">
        <v>0</v>
      </c>
      <c r="Q335" s="33">
        <f>ROUND(E335*P335,2)</f>
        <v>0</v>
      </c>
      <c r="R335" s="33"/>
      <c r="S335" s="33" t="s">
        <v>100</v>
      </c>
      <c r="T335" s="33" t="s">
        <v>101</v>
      </c>
      <c r="U335" s="33">
        <v>2.9000000000000001E-2</v>
      </c>
      <c r="V335" s="33">
        <f>ROUND(E335*U335,2)</f>
        <v>0.52</v>
      </c>
      <c r="W335" s="33"/>
      <c r="X335" s="34"/>
      <c r="Y335" s="34"/>
      <c r="Z335" s="34"/>
      <c r="AA335" s="34"/>
      <c r="AB335" s="34"/>
      <c r="AC335" s="34"/>
      <c r="AD335" s="34"/>
      <c r="AE335" s="34"/>
      <c r="AF335" s="34"/>
      <c r="AG335" s="34" t="s">
        <v>102</v>
      </c>
      <c r="AH335" s="34"/>
      <c r="AI335" s="34"/>
      <c r="AJ335" s="34"/>
      <c r="AK335" s="34"/>
      <c r="AL335" s="34"/>
      <c r="AM335" s="34"/>
      <c r="AN335" s="34"/>
      <c r="AO335" s="34"/>
      <c r="AP335" s="34"/>
      <c r="AQ335" s="34"/>
      <c r="AR335" s="34"/>
      <c r="AS335" s="34"/>
      <c r="AT335" s="34"/>
      <c r="AU335" s="34"/>
      <c r="AV335" s="34"/>
      <c r="AW335" s="34"/>
      <c r="AX335" s="34"/>
      <c r="AY335" s="34"/>
      <c r="AZ335" s="34"/>
      <c r="BA335" s="34"/>
      <c r="BB335" s="34"/>
      <c r="BC335" s="34"/>
      <c r="BD335" s="34"/>
      <c r="BE335" s="34"/>
      <c r="BF335" s="34"/>
      <c r="BG335" s="34"/>
      <c r="BH335" s="34"/>
    </row>
    <row r="336" spans="1:60" outlineLevel="1" x14ac:dyDescent="0.2">
      <c r="A336" s="35"/>
      <c r="B336" s="36"/>
      <c r="C336" s="70" t="s">
        <v>201</v>
      </c>
      <c r="D336" s="71"/>
      <c r="E336" s="72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4"/>
      <c r="Y336" s="34"/>
      <c r="Z336" s="34"/>
      <c r="AA336" s="34"/>
      <c r="AB336" s="34"/>
      <c r="AC336" s="34"/>
      <c r="AD336" s="34"/>
      <c r="AE336" s="34"/>
      <c r="AF336" s="34"/>
      <c r="AG336" s="34" t="s">
        <v>104</v>
      </c>
      <c r="AH336" s="34">
        <v>0</v>
      </c>
      <c r="AI336" s="34"/>
      <c r="AJ336" s="34"/>
      <c r="AK336" s="34"/>
      <c r="AL336" s="34"/>
      <c r="AM336" s="34"/>
      <c r="AN336" s="34"/>
      <c r="AO336" s="34"/>
      <c r="AP336" s="34"/>
      <c r="AQ336" s="34"/>
      <c r="AR336" s="34"/>
      <c r="AS336" s="34"/>
      <c r="AT336" s="34"/>
      <c r="AU336" s="34"/>
      <c r="AV336" s="34"/>
      <c r="AW336" s="34"/>
      <c r="AX336" s="34"/>
      <c r="AY336" s="34"/>
      <c r="AZ336" s="34"/>
      <c r="BA336" s="34"/>
      <c r="BB336" s="34"/>
      <c r="BC336" s="34"/>
      <c r="BD336" s="34"/>
      <c r="BE336" s="34"/>
      <c r="BF336" s="34"/>
      <c r="BG336" s="34"/>
      <c r="BH336" s="34"/>
    </row>
    <row r="337" spans="1:60" outlineLevel="1" x14ac:dyDescent="0.2">
      <c r="A337" s="35"/>
      <c r="B337" s="36"/>
      <c r="C337" s="70" t="s">
        <v>204</v>
      </c>
      <c r="D337" s="71"/>
      <c r="E337" s="72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4"/>
      <c r="Y337" s="34"/>
      <c r="Z337" s="34"/>
      <c r="AA337" s="34"/>
      <c r="AB337" s="34"/>
      <c r="AC337" s="34"/>
      <c r="AD337" s="34"/>
      <c r="AE337" s="34"/>
      <c r="AF337" s="34"/>
      <c r="AG337" s="34" t="s">
        <v>104</v>
      </c>
      <c r="AH337" s="34">
        <v>0</v>
      </c>
      <c r="AI337" s="34"/>
      <c r="AJ337" s="34"/>
      <c r="AK337" s="34"/>
      <c r="AL337" s="34"/>
      <c r="AM337" s="34"/>
      <c r="AN337" s="34"/>
      <c r="AO337" s="34"/>
      <c r="AP337" s="34"/>
      <c r="AQ337" s="34"/>
      <c r="AR337" s="34"/>
      <c r="AS337" s="34"/>
      <c r="AT337" s="34"/>
      <c r="AU337" s="34"/>
      <c r="AV337" s="34"/>
      <c r="AW337" s="34"/>
      <c r="AX337" s="34"/>
      <c r="AY337" s="34"/>
      <c r="AZ337" s="34"/>
      <c r="BA337" s="34"/>
      <c r="BB337" s="34"/>
      <c r="BC337" s="34"/>
      <c r="BD337" s="34"/>
      <c r="BE337" s="34"/>
      <c r="BF337" s="34"/>
      <c r="BG337" s="34"/>
      <c r="BH337" s="34"/>
    </row>
    <row r="338" spans="1:60" ht="22.5" outlineLevel="1" x14ac:dyDescent="0.2">
      <c r="A338" s="35"/>
      <c r="B338" s="36"/>
      <c r="C338" s="70" t="s">
        <v>206</v>
      </c>
      <c r="D338" s="71"/>
      <c r="E338" s="72">
        <v>5.4</v>
      </c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4"/>
      <c r="Y338" s="34"/>
      <c r="Z338" s="34"/>
      <c r="AA338" s="34"/>
      <c r="AB338" s="34"/>
      <c r="AC338" s="34"/>
      <c r="AD338" s="34"/>
      <c r="AE338" s="34"/>
      <c r="AF338" s="34"/>
      <c r="AG338" s="34" t="s">
        <v>104</v>
      </c>
      <c r="AH338" s="34">
        <v>0</v>
      </c>
      <c r="AI338" s="34"/>
      <c r="AJ338" s="34"/>
      <c r="AK338" s="34"/>
      <c r="AL338" s="34"/>
      <c r="AM338" s="34"/>
      <c r="AN338" s="34"/>
      <c r="AO338" s="34"/>
      <c r="AP338" s="34"/>
      <c r="AQ338" s="34"/>
      <c r="AR338" s="34"/>
      <c r="AS338" s="34"/>
      <c r="AT338" s="34"/>
      <c r="AU338" s="34"/>
      <c r="AV338" s="34"/>
      <c r="AW338" s="34"/>
      <c r="AX338" s="34"/>
      <c r="AY338" s="34"/>
      <c r="AZ338" s="34"/>
      <c r="BA338" s="34"/>
      <c r="BB338" s="34"/>
      <c r="BC338" s="34"/>
      <c r="BD338" s="34"/>
      <c r="BE338" s="34"/>
      <c r="BF338" s="34"/>
      <c r="BG338" s="34"/>
      <c r="BH338" s="34"/>
    </row>
    <row r="339" spans="1:60" ht="22.5" outlineLevel="1" x14ac:dyDescent="0.2">
      <c r="A339" s="35"/>
      <c r="B339" s="36"/>
      <c r="C339" s="70" t="s">
        <v>229</v>
      </c>
      <c r="D339" s="71"/>
      <c r="E339" s="72">
        <v>7.86</v>
      </c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4"/>
      <c r="Y339" s="34"/>
      <c r="Z339" s="34"/>
      <c r="AA339" s="34"/>
      <c r="AB339" s="34"/>
      <c r="AC339" s="34"/>
      <c r="AD339" s="34"/>
      <c r="AE339" s="34"/>
      <c r="AF339" s="34"/>
      <c r="AG339" s="34" t="s">
        <v>104</v>
      </c>
      <c r="AH339" s="34">
        <v>0</v>
      </c>
      <c r="AI339" s="34"/>
      <c r="AJ339" s="34"/>
      <c r="AK339" s="34"/>
      <c r="AL339" s="34"/>
      <c r="AM339" s="34"/>
      <c r="AN339" s="34"/>
      <c r="AO339" s="34"/>
      <c r="AP339" s="34"/>
      <c r="AQ339" s="34"/>
      <c r="AR339" s="34"/>
      <c r="AS339" s="34"/>
      <c r="AT339" s="34"/>
      <c r="AU339" s="34"/>
      <c r="AV339" s="34"/>
      <c r="AW339" s="34"/>
      <c r="AX339" s="34"/>
      <c r="AY339" s="34"/>
      <c r="AZ339" s="34"/>
      <c r="BA339" s="34"/>
      <c r="BB339" s="34"/>
      <c r="BC339" s="34"/>
      <c r="BD339" s="34"/>
      <c r="BE339" s="34"/>
      <c r="BF339" s="34"/>
      <c r="BG339" s="34"/>
      <c r="BH339" s="34"/>
    </row>
    <row r="340" spans="1:60" outlineLevel="1" x14ac:dyDescent="0.2">
      <c r="A340" s="35"/>
      <c r="B340" s="36"/>
      <c r="C340" s="70" t="s">
        <v>202</v>
      </c>
      <c r="D340" s="71"/>
      <c r="E340" s="72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4"/>
      <c r="Y340" s="34"/>
      <c r="Z340" s="34"/>
      <c r="AA340" s="34"/>
      <c r="AB340" s="34"/>
      <c r="AC340" s="34"/>
      <c r="AD340" s="34"/>
      <c r="AE340" s="34"/>
      <c r="AF340" s="34"/>
      <c r="AG340" s="34" t="s">
        <v>104</v>
      </c>
      <c r="AH340" s="34">
        <v>0</v>
      </c>
      <c r="AI340" s="34"/>
      <c r="AJ340" s="34"/>
      <c r="AK340" s="34"/>
      <c r="AL340" s="34"/>
      <c r="AM340" s="34"/>
      <c r="AN340" s="34"/>
      <c r="AO340" s="34"/>
      <c r="AP340" s="34"/>
      <c r="AQ340" s="34"/>
      <c r="AR340" s="34"/>
      <c r="AS340" s="34"/>
      <c r="AT340" s="34"/>
      <c r="AU340" s="34"/>
      <c r="AV340" s="34"/>
      <c r="AW340" s="34"/>
      <c r="AX340" s="34"/>
      <c r="AY340" s="34"/>
      <c r="AZ340" s="34"/>
      <c r="BA340" s="34"/>
      <c r="BB340" s="34"/>
      <c r="BC340" s="34"/>
      <c r="BD340" s="34"/>
      <c r="BE340" s="34"/>
      <c r="BF340" s="34"/>
      <c r="BG340" s="34"/>
      <c r="BH340" s="34"/>
    </row>
    <row r="341" spans="1:60" ht="22.5" outlineLevel="1" x14ac:dyDescent="0.2">
      <c r="A341" s="35"/>
      <c r="B341" s="36"/>
      <c r="C341" s="70" t="s">
        <v>364</v>
      </c>
      <c r="D341" s="71"/>
      <c r="E341" s="72">
        <v>1.1000000000000001</v>
      </c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4"/>
      <c r="Y341" s="34"/>
      <c r="Z341" s="34"/>
      <c r="AA341" s="34"/>
      <c r="AB341" s="34"/>
      <c r="AC341" s="34"/>
      <c r="AD341" s="34"/>
      <c r="AE341" s="34"/>
      <c r="AF341" s="34"/>
      <c r="AG341" s="34" t="s">
        <v>104</v>
      </c>
      <c r="AH341" s="34">
        <v>0</v>
      </c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4"/>
      <c r="AT341" s="34"/>
      <c r="AU341" s="34"/>
      <c r="AV341" s="34"/>
      <c r="AW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</row>
    <row r="342" spans="1:60" outlineLevel="1" x14ac:dyDescent="0.2">
      <c r="A342" s="35"/>
      <c r="B342" s="36"/>
      <c r="C342" s="70" t="s">
        <v>365</v>
      </c>
      <c r="D342" s="71"/>
      <c r="E342" s="72">
        <v>3.6300000000000003</v>
      </c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4"/>
      <c r="Y342" s="34"/>
      <c r="Z342" s="34"/>
      <c r="AA342" s="34"/>
      <c r="AB342" s="34"/>
      <c r="AC342" s="34"/>
      <c r="AD342" s="34"/>
      <c r="AE342" s="34"/>
      <c r="AF342" s="34"/>
      <c r="AG342" s="34" t="s">
        <v>104</v>
      </c>
      <c r="AH342" s="34">
        <v>0</v>
      </c>
      <c r="AI342" s="34"/>
      <c r="AJ342" s="34"/>
      <c r="AK342" s="34"/>
      <c r="AL342" s="34"/>
      <c r="AM342" s="34"/>
      <c r="AN342" s="34"/>
      <c r="AO342" s="34"/>
      <c r="AP342" s="34"/>
      <c r="AQ342" s="34"/>
      <c r="AR342" s="34"/>
      <c r="AS342" s="34"/>
      <c r="AT342" s="34"/>
      <c r="AU342" s="34"/>
      <c r="AV342" s="34"/>
      <c r="AW342" s="34"/>
      <c r="AX342" s="34"/>
      <c r="AY342" s="34"/>
      <c r="AZ342" s="34"/>
      <c r="BA342" s="34"/>
      <c r="BB342" s="34"/>
      <c r="BC342" s="34"/>
      <c r="BD342" s="34"/>
      <c r="BE342" s="34"/>
      <c r="BF342" s="34"/>
      <c r="BG342" s="34"/>
      <c r="BH342" s="34"/>
    </row>
    <row r="343" spans="1:60" ht="22.5" outlineLevel="1" x14ac:dyDescent="0.2">
      <c r="A343" s="25">
        <v>52</v>
      </c>
      <c r="B343" s="26" t="s">
        <v>366</v>
      </c>
      <c r="C343" s="27" t="s">
        <v>367</v>
      </c>
      <c r="D343" s="28" t="s">
        <v>182</v>
      </c>
      <c r="E343" s="29">
        <v>6.5250000000000004</v>
      </c>
      <c r="F343" s="30"/>
      <c r="G343" s="31">
        <f>ROUND(E343*F343,2)</f>
        <v>0</v>
      </c>
      <c r="H343" s="32"/>
      <c r="I343" s="33">
        <f>ROUND(E343*H343,2)</f>
        <v>0</v>
      </c>
      <c r="J343" s="32"/>
      <c r="K343" s="33">
        <f>ROUND(E343*J343,2)</f>
        <v>0</v>
      </c>
      <c r="L343" s="33">
        <v>21</v>
      </c>
      <c r="M343" s="33">
        <f>G343*(1+L343/100)</f>
        <v>0</v>
      </c>
      <c r="N343" s="33">
        <v>0.46305000000000002</v>
      </c>
      <c r="O343" s="33">
        <f>ROUND(E343*N343,2)</f>
        <v>3.02</v>
      </c>
      <c r="P343" s="33">
        <v>0</v>
      </c>
      <c r="Q343" s="33">
        <f>ROUND(E343*P343,2)</f>
        <v>0</v>
      </c>
      <c r="R343" s="33"/>
      <c r="S343" s="33" t="s">
        <v>100</v>
      </c>
      <c r="T343" s="33" t="s">
        <v>101</v>
      </c>
      <c r="U343" s="33">
        <v>2.9000000000000001E-2</v>
      </c>
      <c r="V343" s="33">
        <f>ROUND(E343*U343,2)</f>
        <v>0.19</v>
      </c>
      <c r="W343" s="33"/>
      <c r="X343" s="34"/>
      <c r="Y343" s="34"/>
      <c r="Z343" s="34"/>
      <c r="AA343" s="34"/>
      <c r="AB343" s="34"/>
      <c r="AC343" s="34"/>
      <c r="AD343" s="34"/>
      <c r="AE343" s="34"/>
      <c r="AF343" s="34"/>
      <c r="AG343" s="34" t="s">
        <v>102</v>
      </c>
      <c r="AH343" s="34"/>
      <c r="AI343" s="34"/>
      <c r="AJ343" s="34"/>
      <c r="AK343" s="34"/>
      <c r="AL343" s="34"/>
      <c r="AM343" s="34"/>
      <c r="AN343" s="34"/>
      <c r="AO343" s="34"/>
      <c r="AP343" s="34"/>
      <c r="AQ343" s="34"/>
      <c r="AR343" s="34"/>
      <c r="AS343" s="34"/>
      <c r="AT343" s="34"/>
      <c r="AU343" s="34"/>
      <c r="AV343" s="34"/>
      <c r="AW343" s="34"/>
      <c r="AX343" s="34"/>
      <c r="AY343" s="34"/>
      <c r="AZ343" s="34"/>
      <c r="BA343" s="34"/>
      <c r="BB343" s="34"/>
      <c r="BC343" s="34"/>
      <c r="BD343" s="34"/>
      <c r="BE343" s="34"/>
      <c r="BF343" s="34"/>
      <c r="BG343" s="34"/>
      <c r="BH343" s="34"/>
    </row>
    <row r="344" spans="1:60" outlineLevel="1" x14ac:dyDescent="0.2">
      <c r="A344" s="35"/>
      <c r="B344" s="36"/>
      <c r="C344" s="70" t="s">
        <v>201</v>
      </c>
      <c r="D344" s="71"/>
      <c r="E344" s="72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4"/>
      <c r="Y344" s="34"/>
      <c r="Z344" s="34"/>
      <c r="AA344" s="34"/>
      <c r="AB344" s="34"/>
      <c r="AC344" s="34"/>
      <c r="AD344" s="34"/>
      <c r="AE344" s="34"/>
      <c r="AF344" s="34"/>
      <c r="AG344" s="34" t="s">
        <v>104</v>
      </c>
      <c r="AH344" s="34">
        <v>0</v>
      </c>
      <c r="AI344" s="34"/>
      <c r="AJ344" s="34"/>
      <c r="AK344" s="34"/>
      <c r="AL344" s="34"/>
      <c r="AM344" s="34"/>
      <c r="AN344" s="34"/>
      <c r="AO344" s="34"/>
      <c r="AP344" s="34"/>
      <c r="AQ344" s="34"/>
      <c r="AR344" s="34"/>
      <c r="AS344" s="34"/>
      <c r="AT344" s="34"/>
      <c r="AU344" s="34"/>
      <c r="AV344" s="34"/>
      <c r="AW344" s="34"/>
      <c r="AX344" s="34"/>
      <c r="AY344" s="34"/>
      <c r="AZ344" s="34"/>
      <c r="BA344" s="34"/>
      <c r="BB344" s="34"/>
      <c r="BC344" s="34"/>
      <c r="BD344" s="34"/>
      <c r="BE344" s="34"/>
      <c r="BF344" s="34"/>
      <c r="BG344" s="34"/>
      <c r="BH344" s="34"/>
    </row>
    <row r="345" spans="1:60" outlineLevel="1" x14ac:dyDescent="0.2">
      <c r="A345" s="35"/>
      <c r="B345" s="36"/>
      <c r="C345" s="70" t="s">
        <v>239</v>
      </c>
      <c r="D345" s="71"/>
      <c r="E345" s="72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4"/>
      <c r="Y345" s="34"/>
      <c r="Z345" s="34"/>
      <c r="AA345" s="34"/>
      <c r="AB345" s="34"/>
      <c r="AC345" s="34"/>
      <c r="AD345" s="34"/>
      <c r="AE345" s="34"/>
      <c r="AF345" s="34"/>
      <c r="AG345" s="34" t="s">
        <v>104</v>
      </c>
      <c r="AH345" s="34">
        <v>0</v>
      </c>
      <c r="AI345" s="34"/>
      <c r="AJ345" s="34"/>
      <c r="AK345" s="34"/>
      <c r="AL345" s="34"/>
      <c r="AM345" s="34"/>
      <c r="AN345" s="34"/>
      <c r="AO345" s="34"/>
      <c r="AP345" s="34"/>
      <c r="AQ345" s="34"/>
      <c r="AR345" s="34"/>
      <c r="AS345" s="34"/>
      <c r="AT345" s="34"/>
      <c r="AU345" s="34"/>
      <c r="AV345" s="34"/>
      <c r="AW345" s="34"/>
      <c r="AX345" s="34"/>
      <c r="AY345" s="34"/>
      <c r="AZ345" s="34"/>
      <c r="BA345" s="34"/>
      <c r="BB345" s="34"/>
      <c r="BC345" s="34"/>
      <c r="BD345" s="34"/>
      <c r="BE345" s="34"/>
      <c r="BF345" s="34"/>
      <c r="BG345" s="34"/>
      <c r="BH345" s="34"/>
    </row>
    <row r="346" spans="1:60" outlineLevel="1" x14ac:dyDescent="0.2">
      <c r="A346" s="35"/>
      <c r="B346" s="36"/>
      <c r="C346" s="70" t="s">
        <v>242</v>
      </c>
      <c r="D346" s="71"/>
      <c r="E346" s="72">
        <v>6.5250000000000004</v>
      </c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4"/>
      <c r="Y346" s="34"/>
      <c r="Z346" s="34"/>
      <c r="AA346" s="34"/>
      <c r="AB346" s="34"/>
      <c r="AC346" s="34"/>
      <c r="AD346" s="34"/>
      <c r="AE346" s="34"/>
      <c r="AF346" s="34"/>
      <c r="AG346" s="34" t="s">
        <v>104</v>
      </c>
      <c r="AH346" s="34">
        <v>0</v>
      </c>
      <c r="AI346" s="34"/>
      <c r="AJ346" s="34"/>
      <c r="AK346" s="34"/>
      <c r="AL346" s="34"/>
      <c r="AM346" s="34"/>
      <c r="AN346" s="34"/>
      <c r="AO346" s="34"/>
      <c r="AP346" s="34"/>
      <c r="AQ346" s="34"/>
      <c r="AR346" s="34"/>
      <c r="AS346" s="34"/>
      <c r="AT346" s="34"/>
      <c r="AU346" s="34"/>
      <c r="AV346" s="34"/>
      <c r="AW346" s="34"/>
      <c r="AX346" s="34"/>
      <c r="AY346" s="34"/>
      <c r="AZ346" s="34"/>
      <c r="BA346" s="34"/>
      <c r="BB346" s="34"/>
      <c r="BC346" s="34"/>
      <c r="BD346" s="34"/>
      <c r="BE346" s="34"/>
      <c r="BF346" s="34"/>
      <c r="BG346" s="34"/>
      <c r="BH346" s="34"/>
    </row>
    <row r="347" spans="1:60" ht="22.5" outlineLevel="1" x14ac:dyDescent="0.2">
      <c r="A347" s="25">
        <v>53</v>
      </c>
      <c r="B347" s="26" t="s">
        <v>368</v>
      </c>
      <c r="C347" s="27" t="s">
        <v>369</v>
      </c>
      <c r="D347" s="28" t="s">
        <v>182</v>
      </c>
      <c r="E347" s="29">
        <v>6.5250000000000004</v>
      </c>
      <c r="F347" s="30"/>
      <c r="G347" s="31">
        <f>ROUND(E347*F347,2)</f>
        <v>0</v>
      </c>
      <c r="H347" s="32"/>
      <c r="I347" s="33">
        <f>ROUND(E347*H347,2)</f>
        <v>0</v>
      </c>
      <c r="J347" s="32"/>
      <c r="K347" s="33">
        <f>ROUND(E347*J347,2)</f>
        <v>0</v>
      </c>
      <c r="L347" s="33">
        <v>21</v>
      </c>
      <c r="M347" s="33">
        <f>G347*(1+L347/100)</f>
        <v>0</v>
      </c>
      <c r="N347" s="33">
        <v>0.30466000000000004</v>
      </c>
      <c r="O347" s="33">
        <f>ROUND(E347*N347,2)</f>
        <v>1.99</v>
      </c>
      <c r="P347" s="33">
        <v>0</v>
      </c>
      <c r="Q347" s="33">
        <f>ROUND(E347*P347,2)</f>
        <v>0</v>
      </c>
      <c r="R347" s="33"/>
      <c r="S347" s="33" t="s">
        <v>100</v>
      </c>
      <c r="T347" s="33" t="s">
        <v>101</v>
      </c>
      <c r="U347" s="33">
        <v>0.14500000000000002</v>
      </c>
      <c r="V347" s="33">
        <f>ROUND(E347*U347,2)</f>
        <v>0.95</v>
      </c>
      <c r="W347" s="33"/>
      <c r="X347" s="34"/>
      <c r="Y347" s="34"/>
      <c r="Z347" s="34"/>
      <c r="AA347" s="34"/>
      <c r="AB347" s="34"/>
      <c r="AC347" s="34"/>
      <c r="AD347" s="34"/>
      <c r="AE347" s="34"/>
      <c r="AF347" s="34"/>
      <c r="AG347" s="34" t="s">
        <v>102</v>
      </c>
      <c r="AH347" s="34"/>
      <c r="AI347" s="34"/>
      <c r="AJ347" s="34"/>
      <c r="AK347" s="34"/>
      <c r="AL347" s="34"/>
      <c r="AM347" s="34"/>
      <c r="AN347" s="34"/>
      <c r="AO347" s="34"/>
      <c r="AP347" s="34"/>
      <c r="AQ347" s="34"/>
      <c r="AR347" s="34"/>
      <c r="AS347" s="34"/>
      <c r="AT347" s="34"/>
      <c r="AU347" s="34"/>
      <c r="AV347" s="34"/>
      <c r="AW347" s="34"/>
      <c r="AX347" s="34"/>
      <c r="AY347" s="34"/>
      <c r="AZ347" s="34"/>
      <c r="BA347" s="34"/>
      <c r="BB347" s="34"/>
      <c r="BC347" s="34"/>
      <c r="BD347" s="34"/>
      <c r="BE347" s="34"/>
      <c r="BF347" s="34"/>
      <c r="BG347" s="34"/>
      <c r="BH347" s="34"/>
    </row>
    <row r="348" spans="1:60" outlineLevel="1" x14ac:dyDescent="0.2">
      <c r="A348" s="35"/>
      <c r="B348" s="36"/>
      <c r="C348" s="70" t="s">
        <v>201</v>
      </c>
      <c r="D348" s="71"/>
      <c r="E348" s="72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4"/>
      <c r="Y348" s="34"/>
      <c r="Z348" s="34"/>
      <c r="AA348" s="34"/>
      <c r="AB348" s="34"/>
      <c r="AC348" s="34"/>
      <c r="AD348" s="34"/>
      <c r="AE348" s="34"/>
      <c r="AF348" s="34"/>
      <c r="AG348" s="34" t="s">
        <v>104</v>
      </c>
      <c r="AH348" s="34">
        <v>0</v>
      </c>
      <c r="AI348" s="34"/>
      <c r="AJ348" s="34"/>
      <c r="AK348" s="34"/>
      <c r="AL348" s="34"/>
      <c r="AM348" s="34"/>
      <c r="AN348" s="34"/>
      <c r="AO348" s="34"/>
      <c r="AP348" s="34"/>
      <c r="AQ348" s="34"/>
      <c r="AR348" s="34"/>
      <c r="AS348" s="34"/>
      <c r="AT348" s="34"/>
      <c r="AU348" s="34"/>
      <c r="AV348" s="34"/>
      <c r="AW348" s="34"/>
      <c r="AX348" s="34"/>
      <c r="AY348" s="34"/>
      <c r="AZ348" s="34"/>
      <c r="BA348" s="34"/>
      <c r="BB348" s="34"/>
      <c r="BC348" s="34"/>
      <c r="BD348" s="34"/>
      <c r="BE348" s="34"/>
      <c r="BF348" s="34"/>
      <c r="BG348" s="34"/>
      <c r="BH348" s="34"/>
    </row>
    <row r="349" spans="1:60" outlineLevel="1" x14ac:dyDescent="0.2">
      <c r="A349" s="35"/>
      <c r="B349" s="36"/>
      <c r="C349" s="70" t="s">
        <v>239</v>
      </c>
      <c r="D349" s="71"/>
      <c r="E349" s="72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4"/>
      <c r="Y349" s="34"/>
      <c r="Z349" s="34"/>
      <c r="AA349" s="34"/>
      <c r="AB349" s="34"/>
      <c r="AC349" s="34"/>
      <c r="AD349" s="34"/>
      <c r="AE349" s="34"/>
      <c r="AF349" s="34"/>
      <c r="AG349" s="34" t="s">
        <v>104</v>
      </c>
      <c r="AH349" s="34">
        <v>0</v>
      </c>
      <c r="AI349" s="34"/>
      <c r="AJ349" s="34"/>
      <c r="AK349" s="34"/>
      <c r="AL349" s="34"/>
      <c r="AM349" s="34"/>
      <c r="AN349" s="34"/>
      <c r="AO349" s="34"/>
      <c r="AP349" s="34"/>
      <c r="AQ349" s="34"/>
      <c r="AR349" s="34"/>
      <c r="AS349" s="34"/>
      <c r="AT349" s="34"/>
      <c r="AU349" s="34"/>
      <c r="AV349" s="34"/>
      <c r="AW349" s="34"/>
      <c r="AX349" s="34"/>
      <c r="AY349" s="34"/>
      <c r="AZ349" s="34"/>
      <c r="BA349" s="34"/>
      <c r="BB349" s="34"/>
      <c r="BC349" s="34"/>
      <c r="BD349" s="34"/>
      <c r="BE349" s="34"/>
      <c r="BF349" s="34"/>
      <c r="BG349" s="34"/>
      <c r="BH349" s="34"/>
    </row>
    <row r="350" spans="1:60" outlineLevel="1" x14ac:dyDescent="0.2">
      <c r="A350" s="35"/>
      <c r="B350" s="36"/>
      <c r="C350" s="70" t="s">
        <v>242</v>
      </c>
      <c r="D350" s="71"/>
      <c r="E350" s="72">
        <v>6.5250000000000004</v>
      </c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4"/>
      <c r="Y350" s="34"/>
      <c r="Z350" s="34"/>
      <c r="AA350" s="34"/>
      <c r="AB350" s="34"/>
      <c r="AC350" s="34"/>
      <c r="AD350" s="34"/>
      <c r="AE350" s="34"/>
      <c r="AF350" s="34"/>
      <c r="AG350" s="34" t="s">
        <v>104</v>
      </c>
      <c r="AH350" s="34">
        <v>0</v>
      </c>
      <c r="AI350" s="34"/>
      <c r="AJ350" s="34"/>
      <c r="AK350" s="34"/>
      <c r="AL350" s="34"/>
      <c r="AM350" s="34"/>
      <c r="AN350" s="34"/>
      <c r="AO350" s="34"/>
      <c r="AP350" s="34"/>
      <c r="AQ350" s="34"/>
      <c r="AR350" s="34"/>
      <c r="AS350" s="34"/>
      <c r="AT350" s="34"/>
      <c r="AU350" s="34"/>
      <c r="AV350" s="34"/>
      <c r="AW350" s="34"/>
      <c r="AX350" s="34"/>
      <c r="AY350" s="34"/>
      <c r="AZ350" s="34"/>
      <c r="BA350" s="34"/>
      <c r="BB350" s="34"/>
      <c r="BC350" s="34"/>
      <c r="BD350" s="34"/>
      <c r="BE350" s="34"/>
      <c r="BF350" s="34"/>
      <c r="BG350" s="34"/>
      <c r="BH350" s="34"/>
    </row>
    <row r="351" spans="1:60" ht="22.5" outlineLevel="1" x14ac:dyDescent="0.2">
      <c r="A351" s="25">
        <v>54</v>
      </c>
      <c r="B351" s="26" t="s">
        <v>370</v>
      </c>
      <c r="C351" s="27" t="s">
        <v>371</v>
      </c>
      <c r="D351" s="28" t="s">
        <v>182</v>
      </c>
      <c r="E351" s="29">
        <v>3.6300000000000003</v>
      </c>
      <c r="F351" s="30"/>
      <c r="G351" s="31">
        <f>ROUND(E351*F351,2)</f>
        <v>0</v>
      </c>
      <c r="H351" s="32"/>
      <c r="I351" s="33">
        <f>ROUND(E351*H351,2)</f>
        <v>0</v>
      </c>
      <c r="J351" s="32"/>
      <c r="K351" s="33">
        <f>ROUND(E351*J351,2)</f>
        <v>0</v>
      </c>
      <c r="L351" s="33">
        <v>21</v>
      </c>
      <c r="M351" s="33">
        <f>G351*(1+L351/100)</f>
        <v>0</v>
      </c>
      <c r="N351" s="33">
        <v>0.11</v>
      </c>
      <c r="O351" s="33">
        <f>ROUND(E351*N351,2)</f>
        <v>0.4</v>
      </c>
      <c r="P351" s="33">
        <v>0</v>
      </c>
      <c r="Q351" s="33">
        <f>ROUND(E351*P351,2)</f>
        <v>0</v>
      </c>
      <c r="R351" s="33"/>
      <c r="S351" s="33" t="s">
        <v>100</v>
      </c>
      <c r="T351" s="33" t="s">
        <v>101</v>
      </c>
      <c r="U351" s="33">
        <v>0.75900000000000001</v>
      </c>
      <c r="V351" s="33">
        <f>ROUND(E351*U351,2)</f>
        <v>2.76</v>
      </c>
      <c r="W351" s="33"/>
      <c r="X351" s="34"/>
      <c r="Y351" s="34"/>
      <c r="Z351" s="34"/>
      <c r="AA351" s="34"/>
      <c r="AB351" s="34"/>
      <c r="AC351" s="34"/>
      <c r="AD351" s="34"/>
      <c r="AE351" s="34"/>
      <c r="AF351" s="34"/>
      <c r="AG351" s="34" t="s">
        <v>102</v>
      </c>
      <c r="AH351" s="34"/>
      <c r="AI351" s="34"/>
      <c r="AJ351" s="34"/>
      <c r="AK351" s="34"/>
      <c r="AL351" s="34"/>
      <c r="AM351" s="34"/>
      <c r="AN351" s="34"/>
      <c r="AO351" s="34"/>
      <c r="AP351" s="34"/>
      <c r="AQ351" s="34"/>
      <c r="AR351" s="34"/>
      <c r="AS351" s="34"/>
      <c r="AT351" s="34"/>
      <c r="AU351" s="34"/>
      <c r="AV351" s="34"/>
      <c r="AW351" s="34"/>
      <c r="AX351" s="34"/>
      <c r="AY351" s="34"/>
      <c r="AZ351" s="34"/>
      <c r="BA351" s="34"/>
      <c r="BB351" s="34"/>
      <c r="BC351" s="34"/>
      <c r="BD351" s="34"/>
      <c r="BE351" s="34"/>
      <c r="BF351" s="34"/>
      <c r="BG351" s="34"/>
      <c r="BH351" s="34"/>
    </row>
    <row r="352" spans="1:60" outlineLevel="1" x14ac:dyDescent="0.2">
      <c r="A352" s="35"/>
      <c r="B352" s="36"/>
      <c r="C352" s="70" t="s">
        <v>372</v>
      </c>
      <c r="D352" s="71"/>
      <c r="E352" s="72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4"/>
      <c r="Y352" s="34"/>
      <c r="Z352" s="34"/>
      <c r="AA352" s="34"/>
      <c r="AB352" s="34"/>
      <c r="AC352" s="34"/>
      <c r="AD352" s="34"/>
      <c r="AE352" s="34"/>
      <c r="AF352" s="34"/>
      <c r="AG352" s="34" t="s">
        <v>104</v>
      </c>
      <c r="AH352" s="34">
        <v>0</v>
      </c>
      <c r="AI352" s="34"/>
      <c r="AJ352" s="34"/>
      <c r="AK352" s="34"/>
      <c r="AL352" s="34"/>
      <c r="AM352" s="34"/>
      <c r="AN352" s="34"/>
      <c r="AO352" s="34"/>
      <c r="AP352" s="34"/>
      <c r="AQ352" s="34"/>
      <c r="AR352" s="34"/>
      <c r="AS352" s="34"/>
      <c r="AT352" s="34"/>
      <c r="AU352" s="34"/>
      <c r="AV352" s="34"/>
      <c r="AW352" s="34"/>
      <c r="AX352" s="34"/>
      <c r="AY352" s="34"/>
      <c r="AZ352" s="34"/>
      <c r="BA352" s="34"/>
      <c r="BB352" s="34"/>
      <c r="BC352" s="34"/>
      <c r="BD352" s="34"/>
      <c r="BE352" s="34"/>
      <c r="BF352" s="34"/>
      <c r="BG352" s="34"/>
      <c r="BH352" s="34"/>
    </row>
    <row r="353" spans="1:60" outlineLevel="1" x14ac:dyDescent="0.2">
      <c r="A353" s="35"/>
      <c r="B353" s="36"/>
      <c r="C353" s="70" t="s">
        <v>373</v>
      </c>
      <c r="D353" s="71"/>
      <c r="E353" s="72">
        <v>3.6300000000000003</v>
      </c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4"/>
      <c r="Y353" s="34"/>
      <c r="Z353" s="34"/>
      <c r="AA353" s="34"/>
      <c r="AB353" s="34"/>
      <c r="AC353" s="34"/>
      <c r="AD353" s="34"/>
      <c r="AE353" s="34"/>
      <c r="AF353" s="34"/>
      <c r="AG353" s="34" t="s">
        <v>104</v>
      </c>
      <c r="AH353" s="34">
        <v>0</v>
      </c>
      <c r="AI353" s="34"/>
      <c r="AJ353" s="34"/>
      <c r="AK353" s="34"/>
      <c r="AL353" s="34"/>
      <c r="AM353" s="34"/>
      <c r="AN353" s="34"/>
      <c r="AO353" s="34"/>
      <c r="AP353" s="34"/>
      <c r="AQ353" s="34"/>
      <c r="AR353" s="34"/>
      <c r="AS353" s="34"/>
      <c r="AT353" s="34"/>
      <c r="AU353" s="34"/>
      <c r="AV353" s="34"/>
      <c r="AW353" s="34"/>
      <c r="AX353" s="34"/>
      <c r="AY353" s="34"/>
      <c r="AZ353" s="34"/>
      <c r="BA353" s="34"/>
      <c r="BB353" s="34"/>
      <c r="BC353" s="34"/>
      <c r="BD353" s="34"/>
      <c r="BE353" s="34"/>
      <c r="BF353" s="34"/>
      <c r="BG353" s="34"/>
      <c r="BH353" s="34"/>
    </row>
    <row r="354" spans="1:60" ht="33.75" outlineLevel="1" x14ac:dyDescent="0.2">
      <c r="A354" s="25">
        <v>55</v>
      </c>
      <c r="B354" s="26" t="s">
        <v>374</v>
      </c>
      <c r="C354" s="27" t="s">
        <v>375</v>
      </c>
      <c r="D354" s="28" t="s">
        <v>182</v>
      </c>
      <c r="E354" s="29">
        <v>5.4</v>
      </c>
      <c r="F354" s="30"/>
      <c r="G354" s="31">
        <f>ROUND(E354*F354,2)</f>
        <v>0</v>
      </c>
      <c r="H354" s="32"/>
      <c r="I354" s="33">
        <f>ROUND(E354*H354,2)</f>
        <v>0</v>
      </c>
      <c r="J354" s="32"/>
      <c r="K354" s="33">
        <f>ROUND(E354*J354,2)</f>
        <v>0</v>
      </c>
      <c r="L354" s="33">
        <v>21</v>
      </c>
      <c r="M354" s="33">
        <f>G354*(1+L354/100)</f>
        <v>0</v>
      </c>
      <c r="N354" s="33">
        <v>7.2000000000000008E-2</v>
      </c>
      <c r="O354" s="33">
        <f>ROUND(E354*N354,2)</f>
        <v>0.39</v>
      </c>
      <c r="P354" s="33">
        <v>0</v>
      </c>
      <c r="Q354" s="33">
        <f>ROUND(E354*P354,2)</f>
        <v>0</v>
      </c>
      <c r="R354" s="33"/>
      <c r="S354" s="33" t="s">
        <v>100</v>
      </c>
      <c r="T354" s="33" t="s">
        <v>101</v>
      </c>
      <c r="U354" s="33">
        <v>0.375</v>
      </c>
      <c r="V354" s="33">
        <f>ROUND(E354*U354,2)</f>
        <v>2.0299999999999998</v>
      </c>
      <c r="W354" s="33"/>
      <c r="X354" s="34"/>
      <c r="Y354" s="34"/>
      <c r="Z354" s="34"/>
      <c r="AA354" s="34"/>
      <c r="AB354" s="34"/>
      <c r="AC354" s="34"/>
      <c r="AD354" s="34"/>
      <c r="AE354" s="34"/>
      <c r="AF354" s="34"/>
      <c r="AG354" s="34" t="s">
        <v>102</v>
      </c>
      <c r="AH354" s="34"/>
      <c r="AI354" s="34"/>
      <c r="AJ354" s="34"/>
      <c r="AK354" s="34"/>
      <c r="AL354" s="34"/>
      <c r="AM354" s="34"/>
      <c r="AN354" s="34"/>
      <c r="AO354" s="34"/>
      <c r="AP354" s="34"/>
      <c r="AQ354" s="34"/>
      <c r="AR354" s="34"/>
      <c r="AS354" s="34"/>
      <c r="AT354" s="34"/>
      <c r="AU354" s="34"/>
      <c r="AV354" s="34"/>
      <c r="AW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</row>
    <row r="355" spans="1:60" outlineLevel="1" x14ac:dyDescent="0.2">
      <c r="A355" s="35"/>
      <c r="B355" s="36"/>
      <c r="C355" s="70" t="s">
        <v>201</v>
      </c>
      <c r="D355" s="71"/>
      <c r="E355" s="72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4"/>
      <c r="Y355" s="34"/>
      <c r="Z355" s="34"/>
      <c r="AA355" s="34"/>
      <c r="AB355" s="34"/>
      <c r="AC355" s="34"/>
      <c r="AD355" s="34"/>
      <c r="AE355" s="34"/>
      <c r="AF355" s="34"/>
      <c r="AG355" s="34" t="s">
        <v>104</v>
      </c>
      <c r="AH355" s="34">
        <v>0</v>
      </c>
      <c r="AI355" s="34"/>
      <c r="AJ355" s="34"/>
      <c r="AK355" s="34"/>
      <c r="AL355" s="34"/>
      <c r="AM355" s="34"/>
      <c r="AN355" s="34"/>
      <c r="AO355" s="34"/>
      <c r="AP355" s="34"/>
      <c r="AQ355" s="34"/>
      <c r="AR355" s="34"/>
      <c r="AS355" s="34"/>
      <c r="AT355" s="34"/>
      <c r="AU355" s="34"/>
      <c r="AV355" s="34"/>
      <c r="AW355" s="34"/>
      <c r="AX355" s="34"/>
      <c r="AY355" s="34"/>
      <c r="AZ355" s="34"/>
      <c r="BA355" s="34"/>
      <c r="BB355" s="34"/>
      <c r="BC355" s="34"/>
      <c r="BD355" s="34"/>
      <c r="BE355" s="34"/>
      <c r="BF355" s="34"/>
      <c r="BG355" s="34"/>
      <c r="BH355" s="34"/>
    </row>
    <row r="356" spans="1:60" outlineLevel="1" x14ac:dyDescent="0.2">
      <c r="A356" s="35"/>
      <c r="B356" s="36"/>
      <c r="C356" s="70" t="s">
        <v>204</v>
      </c>
      <c r="D356" s="71"/>
      <c r="E356" s="72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4"/>
      <c r="Y356" s="34"/>
      <c r="Z356" s="34"/>
      <c r="AA356" s="34"/>
      <c r="AB356" s="34"/>
      <c r="AC356" s="34"/>
      <c r="AD356" s="34"/>
      <c r="AE356" s="34"/>
      <c r="AF356" s="34"/>
      <c r="AG356" s="34" t="s">
        <v>104</v>
      </c>
      <c r="AH356" s="34">
        <v>0</v>
      </c>
      <c r="AI356" s="34"/>
      <c r="AJ356" s="34"/>
      <c r="AK356" s="34"/>
      <c r="AL356" s="34"/>
      <c r="AM356" s="34"/>
      <c r="AN356" s="34"/>
      <c r="AO356" s="34"/>
      <c r="AP356" s="34"/>
      <c r="AQ356" s="34"/>
      <c r="AR356" s="34"/>
      <c r="AS356" s="34"/>
      <c r="AT356" s="34"/>
      <c r="AU356" s="34"/>
      <c r="AV356" s="34"/>
      <c r="AW356" s="34"/>
      <c r="AX356" s="34"/>
      <c r="AY356" s="34"/>
      <c r="AZ356" s="34"/>
      <c r="BA356" s="34"/>
      <c r="BB356" s="34"/>
      <c r="BC356" s="34"/>
      <c r="BD356" s="34"/>
      <c r="BE356" s="34"/>
      <c r="BF356" s="34"/>
      <c r="BG356" s="34"/>
      <c r="BH356" s="34"/>
    </row>
    <row r="357" spans="1:60" ht="22.5" outlineLevel="1" x14ac:dyDescent="0.2">
      <c r="A357" s="35"/>
      <c r="B357" s="36"/>
      <c r="C357" s="70" t="s">
        <v>206</v>
      </c>
      <c r="D357" s="71"/>
      <c r="E357" s="72">
        <v>5.4</v>
      </c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4"/>
      <c r="Y357" s="34"/>
      <c r="Z357" s="34"/>
      <c r="AA357" s="34"/>
      <c r="AB357" s="34"/>
      <c r="AC357" s="34"/>
      <c r="AD357" s="34"/>
      <c r="AE357" s="34"/>
      <c r="AF357" s="34"/>
      <c r="AG357" s="34" t="s">
        <v>104</v>
      </c>
      <c r="AH357" s="34">
        <v>0</v>
      </c>
      <c r="AI357" s="34"/>
      <c r="AJ357" s="34"/>
      <c r="AK357" s="34"/>
      <c r="AL357" s="34"/>
      <c r="AM357" s="34"/>
      <c r="AN357" s="34"/>
      <c r="AO357" s="34"/>
      <c r="AP357" s="34"/>
      <c r="AQ357" s="34"/>
      <c r="AR357" s="34"/>
      <c r="AS357" s="34"/>
      <c r="AT357" s="34"/>
      <c r="AU357" s="34"/>
      <c r="AV357" s="34"/>
      <c r="AW357" s="34"/>
      <c r="AX357" s="34"/>
      <c r="AY357" s="34"/>
      <c r="AZ357" s="34"/>
      <c r="BA357" s="34"/>
      <c r="BB357" s="34"/>
      <c r="BC357" s="34"/>
      <c r="BD357" s="34"/>
      <c r="BE357" s="34"/>
      <c r="BF357" s="34"/>
      <c r="BG357" s="34"/>
      <c r="BH357" s="34"/>
    </row>
    <row r="358" spans="1:60" ht="22.5" outlineLevel="1" x14ac:dyDescent="0.2">
      <c r="A358" s="25">
        <v>56</v>
      </c>
      <c r="B358" s="26" t="s">
        <v>376</v>
      </c>
      <c r="C358" s="27" t="s">
        <v>377</v>
      </c>
      <c r="D358" s="28" t="s">
        <v>182</v>
      </c>
      <c r="E358" s="29">
        <v>8.9600000000000009</v>
      </c>
      <c r="F358" s="30"/>
      <c r="G358" s="31">
        <f>ROUND(E358*F358,2)</f>
        <v>0</v>
      </c>
      <c r="H358" s="32"/>
      <c r="I358" s="33">
        <f>ROUND(E358*H358,2)</f>
        <v>0</v>
      </c>
      <c r="J358" s="32"/>
      <c r="K358" s="33">
        <f>ROUND(E358*J358,2)</f>
        <v>0</v>
      </c>
      <c r="L358" s="33">
        <v>21</v>
      </c>
      <c r="M358" s="33">
        <f>G358*(1+L358/100)</f>
        <v>0</v>
      </c>
      <c r="N358" s="33">
        <v>7.3900000000000007E-2</v>
      </c>
      <c r="O358" s="33">
        <f>ROUND(E358*N358,2)</f>
        <v>0.66</v>
      </c>
      <c r="P358" s="33">
        <v>0</v>
      </c>
      <c r="Q358" s="33">
        <f>ROUND(E358*P358,2)</f>
        <v>0</v>
      </c>
      <c r="R358" s="33"/>
      <c r="S358" s="33" t="s">
        <v>331</v>
      </c>
      <c r="T358" s="33" t="s">
        <v>332</v>
      </c>
      <c r="U358" s="33">
        <v>0.45200000000000001</v>
      </c>
      <c r="V358" s="33">
        <f>ROUND(E358*U358,2)</f>
        <v>4.05</v>
      </c>
      <c r="W358" s="33"/>
      <c r="X358" s="34"/>
      <c r="Y358" s="34"/>
      <c r="Z358" s="34"/>
      <c r="AA358" s="34"/>
      <c r="AB358" s="34"/>
      <c r="AC358" s="34"/>
      <c r="AD358" s="34"/>
      <c r="AE358" s="34"/>
      <c r="AF358" s="34"/>
      <c r="AG358" s="34" t="s">
        <v>102</v>
      </c>
      <c r="AH358" s="34"/>
      <c r="AI358" s="34"/>
      <c r="AJ358" s="34"/>
      <c r="AK358" s="34"/>
      <c r="AL358" s="34"/>
      <c r="AM358" s="34"/>
      <c r="AN358" s="34"/>
      <c r="AO358" s="34"/>
      <c r="AP358" s="34"/>
      <c r="AQ358" s="34"/>
      <c r="AR358" s="34"/>
      <c r="AS358" s="34"/>
      <c r="AT358" s="34"/>
      <c r="AU358" s="34"/>
      <c r="AV358" s="34"/>
      <c r="AW358" s="34"/>
      <c r="AX358" s="34"/>
      <c r="AY358" s="34"/>
      <c r="AZ358" s="34"/>
      <c r="BA358" s="34"/>
      <c r="BB358" s="34"/>
      <c r="BC358" s="34"/>
      <c r="BD358" s="34"/>
      <c r="BE358" s="34"/>
      <c r="BF358" s="34"/>
      <c r="BG358" s="34"/>
      <c r="BH358" s="34"/>
    </row>
    <row r="359" spans="1:60" ht="33.75" outlineLevel="1" x14ac:dyDescent="0.2">
      <c r="A359" s="35"/>
      <c r="B359" s="36"/>
      <c r="C359" s="70" t="s">
        <v>317</v>
      </c>
      <c r="D359" s="71"/>
      <c r="E359" s="72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4"/>
      <c r="Y359" s="34"/>
      <c r="Z359" s="34"/>
      <c r="AA359" s="34"/>
      <c r="AB359" s="34"/>
      <c r="AC359" s="34"/>
      <c r="AD359" s="34"/>
      <c r="AE359" s="34"/>
      <c r="AF359" s="34"/>
      <c r="AG359" s="34" t="s">
        <v>104</v>
      </c>
      <c r="AH359" s="34">
        <v>0</v>
      </c>
      <c r="AI359" s="34"/>
      <c r="AJ359" s="34"/>
      <c r="AK359" s="34"/>
      <c r="AL359" s="34"/>
      <c r="AM359" s="34"/>
      <c r="AN359" s="34"/>
      <c r="AO359" s="34"/>
      <c r="AP359" s="34"/>
      <c r="AQ359" s="34"/>
      <c r="AR359" s="34"/>
      <c r="AS359" s="34"/>
      <c r="AT359" s="34"/>
      <c r="AU359" s="34"/>
      <c r="AV359" s="34"/>
      <c r="AW359" s="34"/>
      <c r="AX359" s="34"/>
      <c r="AY359" s="34"/>
      <c r="AZ359" s="34"/>
      <c r="BA359" s="34"/>
      <c r="BB359" s="34"/>
      <c r="BC359" s="34"/>
      <c r="BD359" s="34"/>
      <c r="BE359" s="34"/>
      <c r="BF359" s="34"/>
      <c r="BG359" s="34"/>
      <c r="BH359" s="34"/>
    </row>
    <row r="360" spans="1:60" ht="22.5" outlineLevel="1" x14ac:dyDescent="0.2">
      <c r="A360" s="35"/>
      <c r="B360" s="36"/>
      <c r="C360" s="70" t="s">
        <v>229</v>
      </c>
      <c r="D360" s="71"/>
      <c r="E360" s="72">
        <v>7.86</v>
      </c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4"/>
      <c r="Y360" s="34"/>
      <c r="Z360" s="34"/>
      <c r="AA360" s="34"/>
      <c r="AB360" s="34"/>
      <c r="AC360" s="34"/>
      <c r="AD360" s="34"/>
      <c r="AE360" s="34"/>
      <c r="AF360" s="34"/>
      <c r="AG360" s="34" t="s">
        <v>104</v>
      </c>
      <c r="AH360" s="34">
        <v>0</v>
      </c>
      <c r="AI360" s="34"/>
      <c r="AJ360" s="34"/>
      <c r="AK360" s="34"/>
      <c r="AL360" s="34"/>
      <c r="AM360" s="34"/>
      <c r="AN360" s="34"/>
      <c r="AO360" s="34"/>
      <c r="AP360" s="34"/>
      <c r="AQ360" s="34"/>
      <c r="AR360" s="34"/>
      <c r="AS360" s="34"/>
      <c r="AT360" s="34"/>
      <c r="AU360" s="34"/>
      <c r="AV360" s="34"/>
      <c r="AW360" s="34"/>
      <c r="AX360" s="34"/>
      <c r="AY360" s="34"/>
      <c r="AZ360" s="34"/>
      <c r="BA360" s="34"/>
      <c r="BB360" s="34"/>
      <c r="BC360" s="34"/>
      <c r="BD360" s="34"/>
      <c r="BE360" s="34"/>
      <c r="BF360" s="34"/>
      <c r="BG360" s="34"/>
      <c r="BH360" s="34"/>
    </row>
    <row r="361" spans="1:60" outlineLevel="1" x14ac:dyDescent="0.2">
      <c r="A361" s="35"/>
      <c r="B361" s="36"/>
      <c r="C361" s="70" t="s">
        <v>202</v>
      </c>
      <c r="D361" s="71"/>
      <c r="E361" s="72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4"/>
      <c r="Y361" s="34"/>
      <c r="Z361" s="34"/>
      <c r="AA361" s="34"/>
      <c r="AB361" s="34"/>
      <c r="AC361" s="34"/>
      <c r="AD361" s="34"/>
      <c r="AE361" s="34"/>
      <c r="AF361" s="34"/>
      <c r="AG361" s="34" t="s">
        <v>104</v>
      </c>
      <c r="AH361" s="34">
        <v>0</v>
      </c>
      <c r="AI361" s="34"/>
      <c r="AJ361" s="34"/>
      <c r="AK361" s="34"/>
      <c r="AL361" s="34"/>
      <c r="AM361" s="34"/>
      <c r="AN361" s="34"/>
      <c r="AO361" s="34"/>
      <c r="AP361" s="34"/>
      <c r="AQ361" s="34"/>
      <c r="AR361" s="34"/>
      <c r="AS361" s="34"/>
      <c r="AT361" s="34"/>
      <c r="AU361" s="34"/>
      <c r="AV361" s="34"/>
      <c r="AW361" s="34"/>
      <c r="AX361" s="34"/>
      <c r="AY361" s="34"/>
      <c r="AZ361" s="34"/>
      <c r="BA361" s="34"/>
      <c r="BB361" s="34"/>
      <c r="BC361" s="34"/>
      <c r="BD361" s="34"/>
      <c r="BE361" s="34"/>
      <c r="BF361" s="34"/>
      <c r="BG361" s="34"/>
      <c r="BH361" s="34"/>
    </row>
    <row r="362" spans="1:60" ht="22.5" outlineLevel="1" x14ac:dyDescent="0.2">
      <c r="A362" s="35"/>
      <c r="B362" s="36"/>
      <c r="C362" s="70" t="s">
        <v>378</v>
      </c>
      <c r="D362" s="71"/>
      <c r="E362" s="72">
        <v>1.1000000000000001</v>
      </c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4"/>
      <c r="Y362" s="34"/>
      <c r="Z362" s="34"/>
      <c r="AA362" s="34"/>
      <c r="AB362" s="34"/>
      <c r="AC362" s="34"/>
      <c r="AD362" s="34"/>
      <c r="AE362" s="34"/>
      <c r="AF362" s="34"/>
      <c r="AG362" s="34" t="s">
        <v>104</v>
      </c>
      <c r="AH362" s="34">
        <v>0</v>
      </c>
      <c r="AI362" s="34"/>
      <c r="AJ362" s="34"/>
      <c r="AK362" s="34"/>
      <c r="AL362" s="34"/>
      <c r="AM362" s="34"/>
      <c r="AN362" s="34"/>
      <c r="AO362" s="34"/>
      <c r="AP362" s="34"/>
      <c r="AQ362" s="34"/>
      <c r="AR362" s="34"/>
      <c r="AS362" s="34"/>
      <c r="AT362" s="34"/>
      <c r="AU362" s="34"/>
      <c r="AV362" s="34"/>
      <c r="AW362" s="34"/>
      <c r="AX362" s="34"/>
      <c r="AY362" s="34"/>
      <c r="AZ362" s="34"/>
      <c r="BA362" s="34"/>
      <c r="BB362" s="34"/>
      <c r="BC362" s="34"/>
      <c r="BD362" s="34"/>
      <c r="BE362" s="34"/>
      <c r="BF362" s="34"/>
      <c r="BG362" s="34"/>
      <c r="BH362" s="34"/>
    </row>
    <row r="363" spans="1:60" x14ac:dyDescent="0.2">
      <c r="A363" s="17" t="s">
        <v>95</v>
      </c>
      <c r="B363" s="18" t="s">
        <v>56</v>
      </c>
      <c r="C363" s="19" t="s">
        <v>57</v>
      </c>
      <c r="D363" s="20"/>
      <c r="E363" s="21"/>
      <c r="F363" s="22"/>
      <c r="G363" s="23">
        <f>SUMIF(AG364:AG387,"&lt;&gt;NOR",G364:G387)</f>
        <v>0</v>
      </c>
      <c r="H363" s="24"/>
      <c r="I363" s="24">
        <f>SUM(I364:I387)</f>
        <v>0</v>
      </c>
      <c r="J363" s="24"/>
      <c r="K363" s="24">
        <f>SUM(K364:K387)</f>
        <v>0</v>
      </c>
      <c r="L363" s="24"/>
      <c r="M363" s="24">
        <f>SUM(M364:M387)</f>
        <v>0</v>
      </c>
      <c r="N363" s="24"/>
      <c r="O363" s="24">
        <f>SUM(O364:O387)</f>
        <v>3.3899999999999997</v>
      </c>
      <c r="P363" s="24"/>
      <c r="Q363" s="24">
        <f>SUM(Q364:Q387)</f>
        <v>0</v>
      </c>
      <c r="R363" s="24"/>
      <c r="S363" s="24"/>
      <c r="T363" s="24"/>
      <c r="U363" s="24"/>
      <c r="V363" s="24">
        <f>SUM(V364:V387)</f>
        <v>20.04</v>
      </c>
      <c r="W363" s="24"/>
      <c r="AG363" s="53" t="s">
        <v>96</v>
      </c>
    </row>
    <row r="364" spans="1:60" ht="22.5" outlineLevel="1" x14ac:dyDescent="0.2">
      <c r="A364" s="25">
        <v>57</v>
      </c>
      <c r="B364" s="26" t="s">
        <v>379</v>
      </c>
      <c r="C364" s="27" t="s">
        <v>380</v>
      </c>
      <c r="D364" s="28" t="s">
        <v>381</v>
      </c>
      <c r="E364" s="29">
        <v>2</v>
      </c>
      <c r="F364" s="30"/>
      <c r="G364" s="31">
        <f>ROUND(E364*F364,2)</f>
        <v>0</v>
      </c>
      <c r="H364" s="32"/>
      <c r="I364" s="33">
        <f>ROUND(E364*H364,2)</f>
        <v>0</v>
      </c>
      <c r="J364" s="32"/>
      <c r="K364" s="33">
        <f>ROUND(E364*J364,2)</f>
        <v>0</v>
      </c>
      <c r="L364" s="33">
        <v>21</v>
      </c>
      <c r="M364" s="33">
        <f>G364*(1+L364/100)</f>
        <v>0</v>
      </c>
      <c r="N364" s="33">
        <v>0.43094000000000005</v>
      </c>
      <c r="O364" s="33">
        <f>ROUND(E364*N364,2)</f>
        <v>0.86</v>
      </c>
      <c r="P364" s="33">
        <v>0</v>
      </c>
      <c r="Q364" s="33">
        <f>ROUND(E364*P364,2)</f>
        <v>0</v>
      </c>
      <c r="R364" s="33"/>
      <c r="S364" s="33" t="s">
        <v>100</v>
      </c>
      <c r="T364" s="33" t="s">
        <v>101</v>
      </c>
      <c r="U364" s="33">
        <v>3.8170000000000002</v>
      </c>
      <c r="V364" s="33">
        <f>ROUND(E364*U364,2)</f>
        <v>7.63</v>
      </c>
      <c r="W364" s="33"/>
      <c r="X364" s="34"/>
      <c r="Y364" s="34"/>
      <c r="Z364" s="34"/>
      <c r="AA364" s="34"/>
      <c r="AB364" s="34"/>
      <c r="AC364" s="34"/>
      <c r="AD364" s="34"/>
      <c r="AE364" s="34"/>
      <c r="AF364" s="34"/>
      <c r="AG364" s="34" t="s">
        <v>102</v>
      </c>
      <c r="AH364" s="34"/>
      <c r="AI364" s="34"/>
      <c r="AJ364" s="34"/>
      <c r="AK364" s="34"/>
      <c r="AL364" s="34"/>
      <c r="AM364" s="34"/>
      <c r="AN364" s="34"/>
      <c r="AO364" s="34"/>
      <c r="AP364" s="34"/>
      <c r="AQ364" s="34"/>
      <c r="AR364" s="34"/>
      <c r="AS364" s="34"/>
      <c r="AT364" s="34"/>
      <c r="AU364" s="34"/>
      <c r="AV364" s="34"/>
      <c r="AW364" s="34"/>
      <c r="AX364" s="34"/>
      <c r="AY364" s="34"/>
      <c r="AZ364" s="34"/>
      <c r="BA364" s="34"/>
      <c r="BB364" s="34"/>
      <c r="BC364" s="34"/>
      <c r="BD364" s="34"/>
      <c r="BE364" s="34"/>
      <c r="BF364" s="34"/>
      <c r="BG364" s="34"/>
      <c r="BH364" s="34"/>
    </row>
    <row r="365" spans="1:60" outlineLevel="1" x14ac:dyDescent="0.2">
      <c r="A365" s="35"/>
      <c r="B365" s="36"/>
      <c r="C365" s="70" t="s">
        <v>382</v>
      </c>
      <c r="D365" s="71"/>
      <c r="E365" s="72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4"/>
      <c r="Y365" s="34"/>
      <c r="Z365" s="34"/>
      <c r="AA365" s="34"/>
      <c r="AB365" s="34"/>
      <c r="AC365" s="34"/>
      <c r="AD365" s="34"/>
      <c r="AE365" s="34"/>
      <c r="AF365" s="34"/>
      <c r="AG365" s="34" t="s">
        <v>104</v>
      </c>
      <c r="AH365" s="34">
        <v>0</v>
      </c>
      <c r="AI365" s="34"/>
      <c r="AJ365" s="34"/>
      <c r="AK365" s="34"/>
      <c r="AL365" s="34"/>
      <c r="AM365" s="34"/>
      <c r="AN365" s="34"/>
      <c r="AO365" s="34"/>
      <c r="AP365" s="34"/>
      <c r="AQ365" s="34"/>
      <c r="AR365" s="34"/>
      <c r="AS365" s="34"/>
      <c r="AT365" s="34"/>
      <c r="AU365" s="34"/>
      <c r="AV365" s="34"/>
      <c r="AW365" s="34"/>
      <c r="AX365" s="34"/>
      <c r="AY365" s="34"/>
      <c r="AZ365" s="34"/>
      <c r="BA365" s="34"/>
      <c r="BB365" s="34"/>
      <c r="BC365" s="34"/>
      <c r="BD365" s="34"/>
      <c r="BE365" s="34"/>
      <c r="BF365" s="34"/>
      <c r="BG365" s="34"/>
      <c r="BH365" s="34"/>
    </row>
    <row r="366" spans="1:60" outlineLevel="1" x14ac:dyDescent="0.2">
      <c r="A366" s="35"/>
      <c r="B366" s="36"/>
      <c r="C366" s="70" t="s">
        <v>383</v>
      </c>
      <c r="D366" s="71"/>
      <c r="E366" s="72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4"/>
      <c r="Y366" s="34"/>
      <c r="Z366" s="34"/>
      <c r="AA366" s="34"/>
      <c r="AB366" s="34"/>
      <c r="AC366" s="34"/>
      <c r="AD366" s="34"/>
      <c r="AE366" s="34"/>
      <c r="AF366" s="34"/>
      <c r="AG366" s="34" t="s">
        <v>104</v>
      </c>
      <c r="AH366" s="34">
        <v>0</v>
      </c>
      <c r="AI366" s="34"/>
      <c r="AJ366" s="34"/>
      <c r="AK366" s="34"/>
      <c r="AL366" s="34"/>
      <c r="AM366" s="34"/>
      <c r="AN366" s="34"/>
      <c r="AO366" s="34"/>
      <c r="AP366" s="34"/>
      <c r="AQ366" s="34"/>
      <c r="AR366" s="34"/>
      <c r="AS366" s="34"/>
      <c r="AT366" s="34"/>
      <c r="AU366" s="34"/>
      <c r="AV366" s="34"/>
      <c r="AW366" s="34"/>
      <c r="AX366" s="34"/>
      <c r="AY366" s="34"/>
      <c r="AZ366" s="34"/>
      <c r="BA366" s="34"/>
      <c r="BB366" s="34"/>
      <c r="BC366" s="34"/>
      <c r="BD366" s="34"/>
      <c r="BE366" s="34"/>
      <c r="BF366" s="34"/>
      <c r="BG366" s="34"/>
      <c r="BH366" s="34"/>
    </row>
    <row r="367" spans="1:60" ht="33.75" outlineLevel="1" x14ac:dyDescent="0.2">
      <c r="A367" s="35"/>
      <c r="B367" s="36"/>
      <c r="C367" s="70" t="s">
        <v>384</v>
      </c>
      <c r="D367" s="71"/>
      <c r="E367" s="72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4"/>
      <c r="Y367" s="34"/>
      <c r="Z367" s="34"/>
      <c r="AA367" s="34"/>
      <c r="AB367" s="34"/>
      <c r="AC367" s="34"/>
      <c r="AD367" s="34"/>
      <c r="AE367" s="34"/>
      <c r="AF367" s="34"/>
      <c r="AG367" s="34" t="s">
        <v>104</v>
      </c>
      <c r="AH367" s="34">
        <v>0</v>
      </c>
      <c r="AI367" s="34"/>
      <c r="AJ367" s="34"/>
      <c r="AK367" s="34"/>
      <c r="AL367" s="34"/>
      <c r="AM367" s="34"/>
      <c r="AN367" s="34"/>
      <c r="AO367" s="34"/>
      <c r="AP367" s="34"/>
      <c r="AQ367" s="34"/>
      <c r="AR367" s="34"/>
      <c r="AS367" s="34"/>
      <c r="AT367" s="34"/>
      <c r="AU367" s="34"/>
      <c r="AV367" s="34"/>
      <c r="AW367" s="34"/>
      <c r="AX367" s="34"/>
      <c r="AY367" s="34"/>
      <c r="AZ367" s="34"/>
      <c r="BA367" s="34"/>
      <c r="BB367" s="34"/>
      <c r="BC367" s="34"/>
      <c r="BD367" s="34"/>
      <c r="BE367" s="34"/>
      <c r="BF367" s="34"/>
      <c r="BG367" s="34"/>
      <c r="BH367" s="34"/>
    </row>
    <row r="368" spans="1:60" ht="22.5" outlineLevel="1" x14ac:dyDescent="0.2">
      <c r="A368" s="35"/>
      <c r="B368" s="36"/>
      <c r="C368" s="70" t="s">
        <v>385</v>
      </c>
      <c r="D368" s="71"/>
      <c r="E368" s="72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4"/>
      <c r="Y368" s="34"/>
      <c r="Z368" s="34"/>
      <c r="AA368" s="34"/>
      <c r="AB368" s="34"/>
      <c r="AC368" s="34"/>
      <c r="AD368" s="34"/>
      <c r="AE368" s="34"/>
      <c r="AF368" s="34"/>
      <c r="AG368" s="34" t="s">
        <v>104</v>
      </c>
      <c r="AH368" s="34">
        <v>0</v>
      </c>
      <c r="AI368" s="34"/>
      <c r="AJ368" s="34"/>
      <c r="AK368" s="34"/>
      <c r="AL368" s="34"/>
      <c r="AM368" s="34"/>
      <c r="AN368" s="34"/>
      <c r="AO368" s="34"/>
      <c r="AP368" s="34"/>
      <c r="AQ368" s="34"/>
      <c r="AR368" s="34"/>
      <c r="AS368" s="34"/>
      <c r="AT368" s="34"/>
      <c r="AU368" s="34"/>
      <c r="AV368" s="34"/>
      <c r="AW368" s="34"/>
      <c r="AX368" s="34"/>
      <c r="AY368" s="34"/>
      <c r="AZ368" s="34"/>
      <c r="BA368" s="34"/>
      <c r="BB368" s="34"/>
      <c r="BC368" s="34"/>
      <c r="BD368" s="34"/>
      <c r="BE368" s="34"/>
      <c r="BF368" s="34"/>
      <c r="BG368" s="34"/>
      <c r="BH368" s="34"/>
    </row>
    <row r="369" spans="1:60" outlineLevel="1" x14ac:dyDescent="0.2">
      <c r="A369" s="35"/>
      <c r="B369" s="36"/>
      <c r="C369" s="70" t="s">
        <v>386</v>
      </c>
      <c r="D369" s="71"/>
      <c r="E369" s="72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4"/>
      <c r="Y369" s="34"/>
      <c r="Z369" s="34"/>
      <c r="AA369" s="34"/>
      <c r="AB369" s="34"/>
      <c r="AC369" s="34"/>
      <c r="AD369" s="34"/>
      <c r="AE369" s="34"/>
      <c r="AF369" s="34"/>
      <c r="AG369" s="34" t="s">
        <v>104</v>
      </c>
      <c r="AH369" s="34">
        <v>0</v>
      </c>
      <c r="AI369" s="34"/>
      <c r="AJ369" s="34"/>
      <c r="AK369" s="34"/>
      <c r="AL369" s="34"/>
      <c r="AM369" s="34"/>
      <c r="AN369" s="34"/>
      <c r="AO369" s="34"/>
      <c r="AP369" s="34"/>
      <c r="AQ369" s="34"/>
      <c r="AR369" s="34"/>
      <c r="AS369" s="34"/>
      <c r="AT369" s="34"/>
      <c r="AU369" s="34"/>
      <c r="AV369" s="34"/>
      <c r="AW369" s="34"/>
      <c r="AX369" s="34"/>
      <c r="AY369" s="34"/>
      <c r="AZ369" s="34"/>
      <c r="BA369" s="34"/>
      <c r="BB369" s="34"/>
      <c r="BC369" s="34"/>
      <c r="BD369" s="34"/>
      <c r="BE369" s="34"/>
      <c r="BF369" s="34"/>
      <c r="BG369" s="34"/>
      <c r="BH369" s="34"/>
    </row>
    <row r="370" spans="1:60" ht="22.5" outlineLevel="1" x14ac:dyDescent="0.2">
      <c r="A370" s="35"/>
      <c r="B370" s="36"/>
      <c r="C370" s="70" t="s">
        <v>387</v>
      </c>
      <c r="D370" s="71"/>
      <c r="E370" s="72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4"/>
      <c r="Y370" s="34"/>
      <c r="Z370" s="34"/>
      <c r="AA370" s="34"/>
      <c r="AB370" s="34"/>
      <c r="AC370" s="34"/>
      <c r="AD370" s="34"/>
      <c r="AE370" s="34"/>
      <c r="AF370" s="34"/>
      <c r="AG370" s="34" t="s">
        <v>104</v>
      </c>
      <c r="AH370" s="34">
        <v>0</v>
      </c>
      <c r="AI370" s="34"/>
      <c r="AJ370" s="34"/>
      <c r="AK370" s="34"/>
      <c r="AL370" s="34"/>
      <c r="AM370" s="34"/>
      <c r="AN370" s="34"/>
      <c r="AO370" s="34"/>
      <c r="AP370" s="34"/>
      <c r="AQ370" s="34"/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  <c r="BB370" s="34"/>
      <c r="BC370" s="34"/>
      <c r="BD370" s="34"/>
      <c r="BE370" s="34"/>
      <c r="BF370" s="34"/>
      <c r="BG370" s="34"/>
      <c r="BH370" s="34"/>
    </row>
    <row r="371" spans="1:60" ht="22.5" outlineLevel="1" x14ac:dyDescent="0.2">
      <c r="A371" s="35"/>
      <c r="B371" s="36"/>
      <c r="C371" s="70" t="s">
        <v>388</v>
      </c>
      <c r="D371" s="71"/>
      <c r="E371" s="72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4"/>
      <c r="Y371" s="34"/>
      <c r="Z371" s="34"/>
      <c r="AA371" s="34"/>
      <c r="AB371" s="34"/>
      <c r="AC371" s="34"/>
      <c r="AD371" s="34"/>
      <c r="AE371" s="34"/>
      <c r="AF371" s="34"/>
      <c r="AG371" s="34" t="s">
        <v>104</v>
      </c>
      <c r="AH371" s="34">
        <v>0</v>
      </c>
      <c r="AI371" s="34"/>
      <c r="AJ371" s="34"/>
      <c r="AK371" s="34"/>
      <c r="AL371" s="34"/>
      <c r="AM371" s="34"/>
      <c r="AN371" s="34"/>
      <c r="AO371" s="34"/>
      <c r="AP371" s="34"/>
      <c r="AQ371" s="34"/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  <c r="BB371" s="34"/>
      <c r="BC371" s="34"/>
      <c r="BD371" s="34"/>
      <c r="BE371" s="34"/>
      <c r="BF371" s="34"/>
      <c r="BG371" s="34"/>
      <c r="BH371" s="34"/>
    </row>
    <row r="372" spans="1:60" ht="45" outlineLevel="1" x14ac:dyDescent="0.2">
      <c r="A372" s="35"/>
      <c r="B372" s="36"/>
      <c r="C372" s="70" t="s">
        <v>389</v>
      </c>
      <c r="D372" s="71"/>
      <c r="E372" s="72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4"/>
      <c r="Y372" s="34"/>
      <c r="Z372" s="34"/>
      <c r="AA372" s="34"/>
      <c r="AB372" s="34"/>
      <c r="AC372" s="34"/>
      <c r="AD372" s="34"/>
      <c r="AE372" s="34"/>
      <c r="AF372" s="34"/>
      <c r="AG372" s="34" t="s">
        <v>104</v>
      </c>
      <c r="AH372" s="34">
        <v>0</v>
      </c>
      <c r="AI372" s="34"/>
      <c r="AJ372" s="34"/>
      <c r="AK372" s="34"/>
      <c r="AL372" s="34"/>
      <c r="AM372" s="34"/>
      <c r="AN372" s="34"/>
      <c r="AO372" s="34"/>
      <c r="AP372" s="34"/>
      <c r="AQ372" s="34"/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  <c r="BB372" s="34"/>
      <c r="BC372" s="34"/>
      <c r="BD372" s="34"/>
      <c r="BE372" s="34"/>
      <c r="BF372" s="34"/>
      <c r="BG372" s="34"/>
      <c r="BH372" s="34"/>
    </row>
    <row r="373" spans="1:60" outlineLevel="1" x14ac:dyDescent="0.2">
      <c r="A373" s="35"/>
      <c r="B373" s="36"/>
      <c r="C373" s="70" t="s">
        <v>390</v>
      </c>
      <c r="D373" s="71"/>
      <c r="E373" s="72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4"/>
      <c r="Y373" s="34"/>
      <c r="Z373" s="34"/>
      <c r="AA373" s="34"/>
      <c r="AB373" s="34"/>
      <c r="AC373" s="34"/>
      <c r="AD373" s="34"/>
      <c r="AE373" s="34"/>
      <c r="AF373" s="34"/>
      <c r="AG373" s="34" t="s">
        <v>104</v>
      </c>
      <c r="AH373" s="34">
        <v>0</v>
      </c>
      <c r="AI373" s="34"/>
      <c r="AJ373" s="34"/>
      <c r="AK373" s="34"/>
      <c r="AL373" s="34"/>
      <c r="AM373" s="34"/>
      <c r="AN373" s="34"/>
      <c r="AO373" s="34"/>
      <c r="AP373" s="34"/>
      <c r="AQ373" s="34"/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  <c r="BB373" s="34"/>
      <c r="BC373" s="34"/>
      <c r="BD373" s="34"/>
      <c r="BE373" s="34"/>
      <c r="BF373" s="34"/>
      <c r="BG373" s="34"/>
      <c r="BH373" s="34"/>
    </row>
    <row r="374" spans="1:60" outlineLevel="1" x14ac:dyDescent="0.2">
      <c r="A374" s="35"/>
      <c r="B374" s="36"/>
      <c r="C374" s="70" t="s">
        <v>112</v>
      </c>
      <c r="D374" s="71"/>
      <c r="E374" s="72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4"/>
      <c r="Y374" s="34"/>
      <c r="Z374" s="34"/>
      <c r="AA374" s="34"/>
      <c r="AB374" s="34"/>
      <c r="AC374" s="34"/>
      <c r="AD374" s="34"/>
      <c r="AE374" s="34"/>
      <c r="AF374" s="34"/>
      <c r="AG374" s="34" t="s">
        <v>104</v>
      </c>
      <c r="AH374" s="34">
        <v>0</v>
      </c>
      <c r="AI374" s="34"/>
      <c r="AJ374" s="34"/>
      <c r="AK374" s="34"/>
      <c r="AL374" s="34"/>
      <c r="AM374" s="34"/>
      <c r="AN374" s="34"/>
      <c r="AO374" s="34"/>
      <c r="AP374" s="34"/>
      <c r="AQ374" s="34"/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  <c r="BB374" s="34"/>
      <c r="BC374" s="34"/>
      <c r="BD374" s="34"/>
      <c r="BE374" s="34"/>
      <c r="BF374" s="34"/>
      <c r="BG374" s="34"/>
      <c r="BH374" s="34"/>
    </row>
    <row r="375" spans="1:60" outlineLevel="1" x14ac:dyDescent="0.2">
      <c r="A375" s="35"/>
      <c r="B375" s="36"/>
      <c r="C375" s="70" t="s">
        <v>391</v>
      </c>
      <c r="D375" s="71"/>
      <c r="E375" s="72">
        <v>2</v>
      </c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4"/>
      <c r="Y375" s="34"/>
      <c r="Z375" s="34"/>
      <c r="AA375" s="34"/>
      <c r="AB375" s="34"/>
      <c r="AC375" s="34"/>
      <c r="AD375" s="34"/>
      <c r="AE375" s="34"/>
      <c r="AF375" s="34"/>
      <c r="AG375" s="34" t="s">
        <v>104</v>
      </c>
      <c r="AH375" s="34">
        <v>0</v>
      </c>
      <c r="AI375" s="34"/>
      <c r="AJ375" s="34"/>
      <c r="AK375" s="34"/>
      <c r="AL375" s="34"/>
      <c r="AM375" s="34"/>
      <c r="AN375" s="34"/>
      <c r="AO375" s="34"/>
      <c r="AP375" s="34"/>
      <c r="AQ375" s="34"/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  <c r="BB375" s="34"/>
      <c r="BC375" s="34"/>
      <c r="BD375" s="34"/>
      <c r="BE375" s="34"/>
      <c r="BF375" s="34"/>
      <c r="BG375" s="34"/>
      <c r="BH375" s="34"/>
    </row>
    <row r="376" spans="1:60" ht="22.5" outlineLevel="1" x14ac:dyDescent="0.2">
      <c r="A376" s="25">
        <v>58</v>
      </c>
      <c r="B376" s="26" t="s">
        <v>392</v>
      </c>
      <c r="C376" s="27" t="s">
        <v>393</v>
      </c>
      <c r="D376" s="28" t="s">
        <v>381</v>
      </c>
      <c r="E376" s="29">
        <v>8</v>
      </c>
      <c r="F376" s="30"/>
      <c r="G376" s="31">
        <f>ROUND(E376*F376,2)</f>
        <v>0</v>
      </c>
      <c r="H376" s="32"/>
      <c r="I376" s="33">
        <f>ROUND(E376*H376,2)</f>
        <v>0</v>
      </c>
      <c r="J376" s="32"/>
      <c r="K376" s="33">
        <f>ROUND(E376*J376,2)</f>
        <v>0</v>
      </c>
      <c r="L376" s="33">
        <v>21</v>
      </c>
      <c r="M376" s="33">
        <f>G376*(1+L376/100)</f>
        <v>0</v>
      </c>
      <c r="N376" s="33">
        <v>0.31590000000000001</v>
      </c>
      <c r="O376" s="33">
        <f>ROUND(E376*N376,2)</f>
        <v>2.5299999999999998</v>
      </c>
      <c r="P376" s="33">
        <v>0</v>
      </c>
      <c r="Q376" s="33">
        <f>ROUND(E376*P376,2)</f>
        <v>0</v>
      </c>
      <c r="R376" s="33"/>
      <c r="S376" s="33" t="s">
        <v>100</v>
      </c>
      <c r="T376" s="33" t="s">
        <v>101</v>
      </c>
      <c r="U376" s="33">
        <v>1.5510000000000002</v>
      </c>
      <c r="V376" s="33">
        <f>ROUND(E376*U376,2)</f>
        <v>12.41</v>
      </c>
      <c r="W376" s="33"/>
      <c r="X376" s="34"/>
      <c r="Y376" s="34"/>
      <c r="Z376" s="34"/>
      <c r="AA376" s="34"/>
      <c r="AB376" s="34"/>
      <c r="AC376" s="34"/>
      <c r="AD376" s="34"/>
      <c r="AE376" s="34"/>
      <c r="AF376" s="34"/>
      <c r="AG376" s="34" t="s">
        <v>394</v>
      </c>
      <c r="AH376" s="34"/>
      <c r="AI376" s="34"/>
      <c r="AJ376" s="34"/>
      <c r="AK376" s="34"/>
      <c r="AL376" s="34"/>
      <c r="AM376" s="34"/>
      <c r="AN376" s="34"/>
      <c r="AO376" s="34"/>
      <c r="AP376" s="34"/>
      <c r="AQ376" s="34"/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  <c r="BC376" s="34"/>
      <c r="BD376" s="34"/>
      <c r="BE376" s="34"/>
      <c r="BF376" s="34"/>
      <c r="BG376" s="34"/>
      <c r="BH376" s="34"/>
    </row>
    <row r="377" spans="1:60" outlineLevel="1" x14ac:dyDescent="0.2">
      <c r="A377" s="35"/>
      <c r="B377" s="36"/>
      <c r="C377" s="70" t="s">
        <v>382</v>
      </c>
      <c r="D377" s="71"/>
      <c r="E377" s="72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4"/>
      <c r="Y377" s="34"/>
      <c r="Z377" s="34"/>
      <c r="AA377" s="34"/>
      <c r="AB377" s="34"/>
      <c r="AC377" s="34"/>
      <c r="AD377" s="34"/>
      <c r="AE377" s="34"/>
      <c r="AF377" s="34"/>
      <c r="AG377" s="34" t="s">
        <v>104</v>
      </c>
      <c r="AH377" s="34">
        <v>0</v>
      </c>
      <c r="AI377" s="34"/>
      <c r="AJ377" s="34"/>
      <c r="AK377" s="34"/>
      <c r="AL377" s="34"/>
      <c r="AM377" s="34"/>
      <c r="AN377" s="34"/>
      <c r="AO377" s="34"/>
      <c r="AP377" s="34"/>
      <c r="AQ377" s="34"/>
      <c r="AR377" s="34"/>
      <c r="AS377" s="34"/>
      <c r="AT377" s="34"/>
      <c r="AU377" s="34"/>
      <c r="AV377" s="34"/>
      <c r="AW377" s="34"/>
      <c r="AX377" s="34"/>
      <c r="AY377" s="34"/>
      <c r="AZ377" s="34"/>
      <c r="BA377" s="34"/>
      <c r="BB377" s="34"/>
      <c r="BC377" s="34"/>
      <c r="BD377" s="34"/>
      <c r="BE377" s="34"/>
      <c r="BF377" s="34"/>
      <c r="BG377" s="34"/>
      <c r="BH377" s="34"/>
    </row>
    <row r="378" spans="1:60" outlineLevel="1" x14ac:dyDescent="0.2">
      <c r="A378" s="35"/>
      <c r="B378" s="36"/>
      <c r="C378" s="70" t="s">
        <v>383</v>
      </c>
      <c r="D378" s="71"/>
      <c r="E378" s="72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4"/>
      <c r="Y378" s="34"/>
      <c r="Z378" s="34"/>
      <c r="AA378" s="34"/>
      <c r="AB378" s="34"/>
      <c r="AC378" s="34"/>
      <c r="AD378" s="34"/>
      <c r="AE378" s="34"/>
      <c r="AF378" s="34"/>
      <c r="AG378" s="34" t="s">
        <v>104</v>
      </c>
      <c r="AH378" s="34">
        <v>0</v>
      </c>
      <c r="AI378" s="34"/>
      <c r="AJ378" s="34"/>
      <c r="AK378" s="34"/>
      <c r="AL378" s="34"/>
      <c r="AM378" s="34"/>
      <c r="AN378" s="34"/>
      <c r="AO378" s="34"/>
      <c r="AP378" s="34"/>
      <c r="AQ378" s="34"/>
      <c r="AR378" s="34"/>
      <c r="AS378" s="34"/>
      <c r="AT378" s="34"/>
      <c r="AU378" s="34"/>
      <c r="AV378" s="34"/>
      <c r="AW378" s="34"/>
      <c r="AX378" s="34"/>
      <c r="AY378" s="34"/>
      <c r="AZ378" s="34"/>
      <c r="BA378" s="34"/>
      <c r="BB378" s="34"/>
      <c r="BC378" s="34"/>
      <c r="BD378" s="34"/>
      <c r="BE378" s="34"/>
      <c r="BF378" s="34"/>
      <c r="BG378" s="34"/>
      <c r="BH378" s="34"/>
    </row>
    <row r="379" spans="1:60" ht="33.75" outlineLevel="1" x14ac:dyDescent="0.2">
      <c r="A379" s="35"/>
      <c r="B379" s="36"/>
      <c r="C379" s="70" t="s">
        <v>384</v>
      </c>
      <c r="D379" s="71"/>
      <c r="E379" s="72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4"/>
      <c r="Y379" s="34"/>
      <c r="Z379" s="34"/>
      <c r="AA379" s="34"/>
      <c r="AB379" s="34"/>
      <c r="AC379" s="34"/>
      <c r="AD379" s="34"/>
      <c r="AE379" s="34"/>
      <c r="AF379" s="34"/>
      <c r="AG379" s="34" t="s">
        <v>104</v>
      </c>
      <c r="AH379" s="34">
        <v>0</v>
      </c>
      <c r="AI379" s="34"/>
      <c r="AJ379" s="34"/>
      <c r="AK379" s="34"/>
      <c r="AL379" s="34"/>
      <c r="AM379" s="34"/>
      <c r="AN379" s="34"/>
      <c r="AO379" s="34"/>
      <c r="AP379" s="34"/>
      <c r="AQ379" s="34"/>
      <c r="AR379" s="34"/>
      <c r="AS379" s="34"/>
      <c r="AT379" s="34"/>
      <c r="AU379" s="34"/>
      <c r="AV379" s="34"/>
      <c r="AW379" s="34"/>
      <c r="AX379" s="34"/>
      <c r="AY379" s="34"/>
      <c r="AZ379" s="34"/>
      <c r="BA379" s="34"/>
      <c r="BB379" s="34"/>
      <c r="BC379" s="34"/>
      <c r="BD379" s="34"/>
      <c r="BE379" s="34"/>
      <c r="BF379" s="34"/>
      <c r="BG379" s="34"/>
      <c r="BH379" s="34"/>
    </row>
    <row r="380" spans="1:60" ht="22.5" outlineLevel="1" x14ac:dyDescent="0.2">
      <c r="A380" s="35"/>
      <c r="B380" s="36"/>
      <c r="C380" s="70" t="s">
        <v>385</v>
      </c>
      <c r="D380" s="71"/>
      <c r="E380" s="72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4"/>
      <c r="Y380" s="34"/>
      <c r="Z380" s="34"/>
      <c r="AA380" s="34"/>
      <c r="AB380" s="34"/>
      <c r="AC380" s="34"/>
      <c r="AD380" s="34"/>
      <c r="AE380" s="34"/>
      <c r="AF380" s="34"/>
      <c r="AG380" s="34" t="s">
        <v>104</v>
      </c>
      <c r="AH380" s="34">
        <v>0</v>
      </c>
      <c r="AI380" s="34"/>
      <c r="AJ380" s="34"/>
      <c r="AK380" s="34"/>
      <c r="AL380" s="34"/>
      <c r="AM380" s="34"/>
      <c r="AN380" s="34"/>
      <c r="AO380" s="34"/>
      <c r="AP380" s="34"/>
      <c r="AQ380" s="34"/>
      <c r="AR380" s="34"/>
      <c r="AS380" s="34"/>
      <c r="AT380" s="34"/>
      <c r="AU380" s="34"/>
      <c r="AV380" s="34"/>
      <c r="AW380" s="34"/>
      <c r="AX380" s="34"/>
      <c r="AY380" s="34"/>
      <c r="AZ380" s="34"/>
      <c r="BA380" s="34"/>
      <c r="BB380" s="34"/>
      <c r="BC380" s="34"/>
      <c r="BD380" s="34"/>
      <c r="BE380" s="34"/>
      <c r="BF380" s="34"/>
      <c r="BG380" s="34"/>
      <c r="BH380" s="34"/>
    </row>
    <row r="381" spans="1:60" outlineLevel="1" x14ac:dyDescent="0.2">
      <c r="A381" s="35"/>
      <c r="B381" s="36"/>
      <c r="C381" s="70" t="s">
        <v>386</v>
      </c>
      <c r="D381" s="71"/>
      <c r="E381" s="72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4"/>
      <c r="Y381" s="34"/>
      <c r="Z381" s="34"/>
      <c r="AA381" s="34"/>
      <c r="AB381" s="34"/>
      <c r="AC381" s="34"/>
      <c r="AD381" s="34"/>
      <c r="AE381" s="34"/>
      <c r="AF381" s="34"/>
      <c r="AG381" s="34" t="s">
        <v>104</v>
      </c>
      <c r="AH381" s="34">
        <v>0</v>
      </c>
      <c r="AI381" s="34"/>
      <c r="AJ381" s="34"/>
      <c r="AK381" s="34"/>
      <c r="AL381" s="34"/>
      <c r="AM381" s="34"/>
      <c r="AN381" s="34"/>
      <c r="AO381" s="34"/>
      <c r="AP381" s="34"/>
      <c r="AQ381" s="34"/>
      <c r="AR381" s="34"/>
      <c r="AS381" s="34"/>
      <c r="AT381" s="34"/>
      <c r="AU381" s="34"/>
      <c r="AV381" s="34"/>
      <c r="AW381" s="34"/>
      <c r="AX381" s="34"/>
      <c r="AY381" s="34"/>
      <c r="AZ381" s="34"/>
      <c r="BA381" s="34"/>
      <c r="BB381" s="34"/>
      <c r="BC381" s="34"/>
      <c r="BD381" s="34"/>
      <c r="BE381" s="34"/>
      <c r="BF381" s="34"/>
      <c r="BG381" s="34"/>
      <c r="BH381" s="34"/>
    </row>
    <row r="382" spans="1:60" ht="22.5" outlineLevel="1" x14ac:dyDescent="0.2">
      <c r="A382" s="35"/>
      <c r="B382" s="36"/>
      <c r="C382" s="70" t="s">
        <v>387</v>
      </c>
      <c r="D382" s="71"/>
      <c r="E382" s="72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4"/>
      <c r="Y382" s="34"/>
      <c r="Z382" s="34"/>
      <c r="AA382" s="34"/>
      <c r="AB382" s="34"/>
      <c r="AC382" s="34"/>
      <c r="AD382" s="34"/>
      <c r="AE382" s="34"/>
      <c r="AF382" s="34"/>
      <c r="AG382" s="34" t="s">
        <v>104</v>
      </c>
      <c r="AH382" s="34">
        <v>0</v>
      </c>
      <c r="AI382" s="34"/>
      <c r="AJ382" s="34"/>
      <c r="AK382" s="34"/>
      <c r="AL382" s="34"/>
      <c r="AM382" s="34"/>
      <c r="AN382" s="34"/>
      <c r="AO382" s="34"/>
      <c r="AP382" s="34"/>
      <c r="AQ382" s="34"/>
      <c r="AR382" s="34"/>
      <c r="AS382" s="34"/>
      <c r="AT382" s="34"/>
      <c r="AU382" s="34"/>
      <c r="AV382" s="34"/>
      <c r="AW382" s="34"/>
      <c r="AX382" s="34"/>
      <c r="AY382" s="34"/>
      <c r="AZ382" s="34"/>
      <c r="BA382" s="34"/>
      <c r="BB382" s="34"/>
      <c r="BC382" s="34"/>
      <c r="BD382" s="34"/>
      <c r="BE382" s="34"/>
      <c r="BF382" s="34"/>
      <c r="BG382" s="34"/>
      <c r="BH382" s="34"/>
    </row>
    <row r="383" spans="1:60" ht="22.5" outlineLevel="1" x14ac:dyDescent="0.2">
      <c r="A383" s="35"/>
      <c r="B383" s="36"/>
      <c r="C383" s="70" t="s">
        <v>388</v>
      </c>
      <c r="D383" s="71"/>
      <c r="E383" s="72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4"/>
      <c r="Y383" s="34"/>
      <c r="Z383" s="34"/>
      <c r="AA383" s="34"/>
      <c r="AB383" s="34"/>
      <c r="AC383" s="34"/>
      <c r="AD383" s="34"/>
      <c r="AE383" s="34"/>
      <c r="AF383" s="34"/>
      <c r="AG383" s="34" t="s">
        <v>104</v>
      </c>
      <c r="AH383" s="34">
        <v>0</v>
      </c>
      <c r="AI383" s="34"/>
      <c r="AJ383" s="34"/>
      <c r="AK383" s="34"/>
      <c r="AL383" s="34"/>
      <c r="AM383" s="34"/>
      <c r="AN383" s="34"/>
      <c r="AO383" s="34"/>
      <c r="AP383" s="34"/>
      <c r="AQ383" s="34"/>
      <c r="AR383" s="34"/>
      <c r="AS383" s="34"/>
      <c r="AT383" s="34"/>
      <c r="AU383" s="34"/>
      <c r="AV383" s="34"/>
      <c r="AW383" s="34"/>
      <c r="AX383" s="34"/>
      <c r="AY383" s="34"/>
      <c r="AZ383" s="34"/>
      <c r="BA383" s="34"/>
      <c r="BB383" s="34"/>
      <c r="BC383" s="34"/>
      <c r="BD383" s="34"/>
      <c r="BE383" s="34"/>
      <c r="BF383" s="34"/>
      <c r="BG383" s="34"/>
      <c r="BH383" s="34"/>
    </row>
    <row r="384" spans="1:60" ht="45" outlineLevel="1" x14ac:dyDescent="0.2">
      <c r="A384" s="35"/>
      <c r="B384" s="36"/>
      <c r="C384" s="70" t="s">
        <v>389</v>
      </c>
      <c r="D384" s="71"/>
      <c r="E384" s="72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4"/>
      <c r="Y384" s="34"/>
      <c r="Z384" s="34"/>
      <c r="AA384" s="34"/>
      <c r="AB384" s="34"/>
      <c r="AC384" s="34"/>
      <c r="AD384" s="34"/>
      <c r="AE384" s="34"/>
      <c r="AF384" s="34"/>
      <c r="AG384" s="34" t="s">
        <v>104</v>
      </c>
      <c r="AH384" s="34">
        <v>0</v>
      </c>
      <c r="AI384" s="34"/>
      <c r="AJ384" s="34"/>
      <c r="AK384" s="34"/>
      <c r="AL384" s="34"/>
      <c r="AM384" s="34"/>
      <c r="AN384" s="34"/>
      <c r="AO384" s="34"/>
      <c r="AP384" s="34"/>
      <c r="AQ384" s="34"/>
      <c r="AR384" s="34"/>
      <c r="AS384" s="34"/>
      <c r="AT384" s="34"/>
      <c r="AU384" s="34"/>
      <c r="AV384" s="34"/>
      <c r="AW384" s="34"/>
      <c r="AX384" s="34"/>
      <c r="AY384" s="34"/>
      <c r="AZ384" s="34"/>
      <c r="BA384" s="34"/>
      <c r="BB384" s="34"/>
      <c r="BC384" s="34"/>
      <c r="BD384" s="34"/>
      <c r="BE384" s="34"/>
      <c r="BF384" s="34"/>
      <c r="BG384" s="34"/>
      <c r="BH384" s="34"/>
    </row>
    <row r="385" spans="1:60" outlineLevel="1" x14ac:dyDescent="0.2">
      <c r="A385" s="35"/>
      <c r="B385" s="36"/>
      <c r="C385" s="70" t="s">
        <v>390</v>
      </c>
      <c r="D385" s="71"/>
      <c r="E385" s="72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4"/>
      <c r="Y385" s="34"/>
      <c r="Z385" s="34"/>
      <c r="AA385" s="34"/>
      <c r="AB385" s="34"/>
      <c r="AC385" s="34"/>
      <c r="AD385" s="34"/>
      <c r="AE385" s="34"/>
      <c r="AF385" s="34"/>
      <c r="AG385" s="34" t="s">
        <v>104</v>
      </c>
      <c r="AH385" s="34">
        <v>0</v>
      </c>
      <c r="AI385" s="34"/>
      <c r="AJ385" s="34"/>
      <c r="AK385" s="34"/>
      <c r="AL385" s="34"/>
      <c r="AM385" s="34"/>
      <c r="AN385" s="34"/>
      <c r="AO385" s="34"/>
      <c r="AP385" s="34"/>
      <c r="AQ385" s="34"/>
      <c r="AR385" s="34"/>
      <c r="AS385" s="34"/>
      <c r="AT385" s="34"/>
      <c r="AU385" s="34"/>
      <c r="AV385" s="34"/>
      <c r="AW385" s="34"/>
      <c r="AX385" s="34"/>
      <c r="AY385" s="34"/>
      <c r="AZ385" s="34"/>
      <c r="BA385" s="34"/>
      <c r="BB385" s="34"/>
      <c r="BC385" s="34"/>
      <c r="BD385" s="34"/>
      <c r="BE385" s="34"/>
      <c r="BF385" s="34"/>
      <c r="BG385" s="34"/>
      <c r="BH385" s="34"/>
    </row>
    <row r="386" spans="1:60" outlineLevel="1" x14ac:dyDescent="0.2">
      <c r="A386" s="35"/>
      <c r="B386" s="36"/>
      <c r="C386" s="70" t="s">
        <v>112</v>
      </c>
      <c r="D386" s="71"/>
      <c r="E386" s="72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4"/>
      <c r="Y386" s="34"/>
      <c r="Z386" s="34"/>
      <c r="AA386" s="34"/>
      <c r="AB386" s="34"/>
      <c r="AC386" s="34"/>
      <c r="AD386" s="34"/>
      <c r="AE386" s="34"/>
      <c r="AF386" s="34"/>
      <c r="AG386" s="34" t="s">
        <v>104</v>
      </c>
      <c r="AH386" s="34">
        <v>0</v>
      </c>
      <c r="AI386" s="34"/>
      <c r="AJ386" s="34"/>
      <c r="AK386" s="34"/>
      <c r="AL386" s="34"/>
      <c r="AM386" s="34"/>
      <c r="AN386" s="34"/>
      <c r="AO386" s="34"/>
      <c r="AP386" s="34"/>
      <c r="AQ386" s="34"/>
      <c r="AR386" s="34"/>
      <c r="AS386" s="34"/>
      <c r="AT386" s="34"/>
      <c r="AU386" s="34"/>
      <c r="AV386" s="34"/>
      <c r="AW386" s="34"/>
      <c r="AX386" s="34"/>
      <c r="AY386" s="34"/>
      <c r="AZ386" s="34"/>
      <c r="BA386" s="34"/>
      <c r="BB386" s="34"/>
      <c r="BC386" s="34"/>
      <c r="BD386" s="34"/>
      <c r="BE386" s="34"/>
      <c r="BF386" s="34"/>
      <c r="BG386" s="34"/>
      <c r="BH386" s="34"/>
    </row>
    <row r="387" spans="1:60" ht="22.5" outlineLevel="1" x14ac:dyDescent="0.2">
      <c r="A387" s="35"/>
      <c r="B387" s="36"/>
      <c r="C387" s="70" t="s">
        <v>395</v>
      </c>
      <c r="D387" s="71"/>
      <c r="E387" s="72">
        <v>8</v>
      </c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4"/>
      <c r="Y387" s="34"/>
      <c r="Z387" s="34"/>
      <c r="AA387" s="34"/>
      <c r="AB387" s="34"/>
      <c r="AC387" s="34"/>
      <c r="AD387" s="34"/>
      <c r="AE387" s="34"/>
      <c r="AF387" s="34"/>
      <c r="AG387" s="34" t="s">
        <v>104</v>
      </c>
      <c r="AH387" s="34">
        <v>0</v>
      </c>
      <c r="AI387" s="34"/>
      <c r="AJ387" s="34"/>
      <c r="AK387" s="34"/>
      <c r="AL387" s="34"/>
      <c r="AM387" s="34"/>
      <c r="AN387" s="34"/>
      <c r="AO387" s="34"/>
      <c r="AP387" s="34"/>
      <c r="AQ387" s="34"/>
      <c r="AR387" s="34"/>
      <c r="AS387" s="34"/>
      <c r="AT387" s="34"/>
      <c r="AU387" s="34"/>
      <c r="AV387" s="34"/>
      <c r="AW387" s="34"/>
      <c r="AX387" s="34"/>
      <c r="AY387" s="34"/>
      <c r="AZ387" s="34"/>
      <c r="BA387" s="34"/>
      <c r="BB387" s="34"/>
      <c r="BC387" s="34"/>
      <c r="BD387" s="34"/>
      <c r="BE387" s="34"/>
      <c r="BF387" s="34"/>
      <c r="BG387" s="34"/>
      <c r="BH387" s="34"/>
    </row>
    <row r="388" spans="1:60" x14ac:dyDescent="0.2">
      <c r="A388" s="17" t="s">
        <v>95</v>
      </c>
      <c r="B388" s="18" t="s">
        <v>58</v>
      </c>
      <c r="C388" s="19" t="s">
        <v>59</v>
      </c>
      <c r="D388" s="20"/>
      <c r="E388" s="21"/>
      <c r="F388" s="22"/>
      <c r="G388" s="23">
        <f>SUMIF(AG389:AG467,"&lt;&gt;NOR",G389:G467)</f>
        <v>0</v>
      </c>
      <c r="H388" s="24"/>
      <c r="I388" s="24">
        <f>SUM(I389:I467)</f>
        <v>0</v>
      </c>
      <c r="J388" s="24"/>
      <c r="K388" s="24">
        <f>SUM(K389:K467)</f>
        <v>0</v>
      </c>
      <c r="L388" s="24"/>
      <c r="M388" s="24">
        <f>SUM(M389:M467)</f>
        <v>0</v>
      </c>
      <c r="N388" s="24"/>
      <c r="O388" s="24">
        <f>SUM(O389:O467)</f>
        <v>200.06</v>
      </c>
      <c r="P388" s="24"/>
      <c r="Q388" s="24">
        <f>SUM(Q389:Q467)</f>
        <v>0</v>
      </c>
      <c r="R388" s="24"/>
      <c r="S388" s="24"/>
      <c r="T388" s="24"/>
      <c r="U388" s="24"/>
      <c r="V388" s="24">
        <f>SUM(V389:V467)</f>
        <v>240.89000000000001</v>
      </c>
      <c r="W388" s="24"/>
      <c r="AG388" s="53" t="s">
        <v>96</v>
      </c>
    </row>
    <row r="389" spans="1:60" ht="22.5" outlineLevel="1" x14ac:dyDescent="0.2">
      <c r="A389" s="25">
        <v>59</v>
      </c>
      <c r="B389" s="26" t="s">
        <v>396</v>
      </c>
      <c r="C389" s="27" t="s">
        <v>397</v>
      </c>
      <c r="D389" s="28" t="s">
        <v>282</v>
      </c>
      <c r="E389" s="29">
        <v>1.8</v>
      </c>
      <c r="F389" s="30"/>
      <c r="G389" s="31">
        <f>ROUND(E389*F389,2)</f>
        <v>0</v>
      </c>
      <c r="H389" s="32"/>
      <c r="I389" s="33">
        <f>ROUND(E389*H389,2)</f>
        <v>0</v>
      </c>
      <c r="J389" s="32"/>
      <c r="K389" s="33">
        <f>ROUND(E389*J389,2)</f>
        <v>0</v>
      </c>
      <c r="L389" s="33">
        <v>21</v>
      </c>
      <c r="M389" s="33">
        <f>G389*(1+L389/100)</f>
        <v>0</v>
      </c>
      <c r="N389" s="33">
        <v>0.10250000000000001</v>
      </c>
      <c r="O389" s="33">
        <f>ROUND(E389*N389,2)</f>
        <v>0.18</v>
      </c>
      <c r="P389" s="33">
        <v>0</v>
      </c>
      <c r="Q389" s="33">
        <f>ROUND(E389*P389,2)</f>
        <v>0</v>
      </c>
      <c r="R389" s="33"/>
      <c r="S389" s="33" t="s">
        <v>100</v>
      </c>
      <c r="T389" s="33" t="s">
        <v>101</v>
      </c>
      <c r="U389" s="33">
        <v>0.14000000000000001</v>
      </c>
      <c r="V389" s="33">
        <f>ROUND(E389*U389,2)</f>
        <v>0.25</v>
      </c>
      <c r="W389" s="33"/>
      <c r="X389" s="34"/>
      <c r="Y389" s="34"/>
      <c r="Z389" s="34"/>
      <c r="AA389" s="34"/>
      <c r="AB389" s="34"/>
      <c r="AC389" s="34"/>
      <c r="AD389" s="34"/>
      <c r="AE389" s="34"/>
      <c r="AF389" s="34"/>
      <c r="AG389" s="34" t="s">
        <v>102</v>
      </c>
      <c r="AH389" s="34"/>
      <c r="AI389" s="34"/>
      <c r="AJ389" s="34"/>
      <c r="AK389" s="34"/>
      <c r="AL389" s="34"/>
      <c r="AM389" s="34"/>
      <c r="AN389" s="34"/>
      <c r="AO389" s="34"/>
      <c r="AP389" s="34"/>
      <c r="AQ389" s="34"/>
      <c r="AR389" s="34"/>
      <c r="AS389" s="34"/>
      <c r="AT389" s="34"/>
      <c r="AU389" s="34"/>
      <c r="AV389" s="34"/>
      <c r="AW389" s="34"/>
      <c r="AX389" s="34"/>
      <c r="AY389" s="34"/>
      <c r="AZ389" s="34"/>
      <c r="BA389" s="34"/>
      <c r="BB389" s="34"/>
      <c r="BC389" s="34"/>
      <c r="BD389" s="34"/>
      <c r="BE389" s="34"/>
      <c r="BF389" s="34"/>
      <c r="BG389" s="34"/>
      <c r="BH389" s="34"/>
    </row>
    <row r="390" spans="1:60" ht="22.5" outlineLevel="1" x14ac:dyDescent="0.2">
      <c r="A390" s="35"/>
      <c r="B390" s="36"/>
      <c r="C390" s="70" t="s">
        <v>398</v>
      </c>
      <c r="D390" s="71"/>
      <c r="E390" s="72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4"/>
      <c r="Y390" s="34"/>
      <c r="Z390" s="34"/>
      <c r="AA390" s="34"/>
      <c r="AB390" s="34"/>
      <c r="AC390" s="34"/>
      <c r="AD390" s="34"/>
      <c r="AE390" s="34"/>
      <c r="AF390" s="34"/>
      <c r="AG390" s="34" t="s">
        <v>104</v>
      </c>
      <c r="AH390" s="34">
        <v>0</v>
      </c>
      <c r="AI390" s="34"/>
      <c r="AJ390" s="34"/>
      <c r="AK390" s="34"/>
      <c r="AL390" s="34"/>
      <c r="AM390" s="34"/>
      <c r="AN390" s="34"/>
      <c r="AO390" s="34"/>
      <c r="AP390" s="34"/>
      <c r="AQ390" s="34"/>
      <c r="AR390" s="34"/>
      <c r="AS390" s="34"/>
      <c r="AT390" s="34"/>
      <c r="AU390" s="34"/>
      <c r="AV390" s="34"/>
      <c r="AW390" s="34"/>
      <c r="AX390" s="34"/>
      <c r="AY390" s="34"/>
      <c r="AZ390" s="34"/>
      <c r="BA390" s="34"/>
      <c r="BB390" s="34"/>
      <c r="BC390" s="34"/>
      <c r="BD390" s="34"/>
      <c r="BE390" s="34"/>
      <c r="BF390" s="34"/>
      <c r="BG390" s="34"/>
      <c r="BH390" s="34"/>
    </row>
    <row r="391" spans="1:60" ht="22.5" outlineLevel="1" x14ac:dyDescent="0.2">
      <c r="A391" s="35"/>
      <c r="B391" s="36"/>
      <c r="C391" s="70" t="s">
        <v>399</v>
      </c>
      <c r="D391" s="71"/>
      <c r="E391" s="72">
        <v>1.8</v>
      </c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4"/>
      <c r="Y391" s="34"/>
      <c r="Z391" s="34"/>
      <c r="AA391" s="34"/>
      <c r="AB391" s="34"/>
      <c r="AC391" s="34"/>
      <c r="AD391" s="34"/>
      <c r="AE391" s="34"/>
      <c r="AF391" s="34"/>
      <c r="AG391" s="34" t="s">
        <v>104</v>
      </c>
      <c r="AH391" s="34">
        <v>0</v>
      </c>
      <c r="AI391" s="34"/>
      <c r="AJ391" s="34"/>
      <c r="AK391" s="34"/>
      <c r="AL391" s="34"/>
      <c r="AM391" s="34"/>
      <c r="AN391" s="34"/>
      <c r="AO391" s="34"/>
      <c r="AP391" s="34"/>
      <c r="AQ391" s="34"/>
      <c r="AR391" s="34"/>
      <c r="AS391" s="34"/>
      <c r="AT391" s="34"/>
      <c r="AU391" s="34"/>
      <c r="AV391" s="34"/>
      <c r="AW391" s="34"/>
      <c r="AX391" s="34"/>
      <c r="AY391" s="34"/>
      <c r="AZ391" s="34"/>
      <c r="BA391" s="34"/>
      <c r="BB391" s="34"/>
      <c r="BC391" s="34"/>
      <c r="BD391" s="34"/>
      <c r="BE391" s="34"/>
      <c r="BF391" s="34"/>
      <c r="BG391" s="34"/>
      <c r="BH391" s="34"/>
    </row>
    <row r="392" spans="1:60" outlineLevel="1" x14ac:dyDescent="0.2">
      <c r="A392" s="35"/>
      <c r="B392" s="36"/>
      <c r="C392" s="70" t="s">
        <v>121</v>
      </c>
      <c r="D392" s="71"/>
      <c r="E392" s="72">
        <v>1.8</v>
      </c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4"/>
      <c r="Y392" s="34"/>
      <c r="Z392" s="34"/>
      <c r="AA392" s="34"/>
      <c r="AB392" s="34"/>
      <c r="AC392" s="34"/>
      <c r="AD392" s="34"/>
      <c r="AE392" s="34"/>
      <c r="AF392" s="34"/>
      <c r="AG392" s="34" t="s">
        <v>104</v>
      </c>
      <c r="AH392" s="34">
        <v>1</v>
      </c>
      <c r="AI392" s="34"/>
      <c r="AJ392" s="34"/>
      <c r="AK392" s="34"/>
      <c r="AL392" s="34"/>
      <c r="AM392" s="34"/>
      <c r="AN392" s="34"/>
      <c r="AO392" s="34"/>
      <c r="AP392" s="34"/>
      <c r="AQ392" s="34"/>
      <c r="AR392" s="34"/>
      <c r="AS392" s="34"/>
      <c r="AT392" s="34"/>
      <c r="AU392" s="34"/>
      <c r="AV392" s="34"/>
      <c r="AW392" s="34"/>
      <c r="AX392" s="34"/>
      <c r="AY392" s="34"/>
      <c r="AZ392" s="34"/>
      <c r="BA392" s="34"/>
      <c r="BB392" s="34"/>
      <c r="BC392" s="34"/>
      <c r="BD392" s="34"/>
      <c r="BE392" s="34"/>
      <c r="BF392" s="34"/>
      <c r="BG392" s="34"/>
      <c r="BH392" s="34"/>
    </row>
    <row r="393" spans="1:60" outlineLevel="1" x14ac:dyDescent="0.2">
      <c r="A393" s="25">
        <v>60</v>
      </c>
      <c r="B393" s="26" t="s">
        <v>400</v>
      </c>
      <c r="C393" s="27" t="s">
        <v>401</v>
      </c>
      <c r="D393" s="28" t="s">
        <v>282</v>
      </c>
      <c r="E393" s="29">
        <v>805.7</v>
      </c>
      <c r="F393" s="30"/>
      <c r="G393" s="31">
        <f>ROUND(E393*F393,2)</f>
        <v>0</v>
      </c>
      <c r="H393" s="32"/>
      <c r="I393" s="33">
        <f>ROUND(E393*H393,2)</f>
        <v>0</v>
      </c>
      <c r="J393" s="32"/>
      <c r="K393" s="33">
        <f>ROUND(E393*J393,2)</f>
        <v>0</v>
      </c>
      <c r="L393" s="33">
        <v>21</v>
      </c>
      <c r="M393" s="33">
        <f>G393*(1+L393/100)</f>
        <v>0</v>
      </c>
      <c r="N393" s="33">
        <v>0.188</v>
      </c>
      <c r="O393" s="33">
        <f>ROUND(E393*N393,2)</f>
        <v>151.47</v>
      </c>
      <c r="P393" s="33">
        <v>0</v>
      </c>
      <c r="Q393" s="33">
        <f>ROUND(E393*P393,2)</f>
        <v>0</v>
      </c>
      <c r="R393" s="33"/>
      <c r="S393" s="33" t="s">
        <v>100</v>
      </c>
      <c r="T393" s="33" t="s">
        <v>101</v>
      </c>
      <c r="U393" s="33">
        <v>0.27200000000000002</v>
      </c>
      <c r="V393" s="33">
        <f>ROUND(E393*U393,2)</f>
        <v>219.15</v>
      </c>
      <c r="W393" s="33"/>
      <c r="X393" s="34"/>
      <c r="Y393" s="34"/>
      <c r="Z393" s="34"/>
      <c r="AA393" s="34"/>
      <c r="AB393" s="34"/>
      <c r="AC393" s="34"/>
      <c r="AD393" s="34"/>
      <c r="AE393" s="34"/>
      <c r="AF393" s="34"/>
      <c r="AG393" s="34" t="s">
        <v>102</v>
      </c>
      <c r="AH393" s="34"/>
      <c r="AI393" s="34"/>
      <c r="AJ393" s="34"/>
      <c r="AK393" s="34"/>
      <c r="AL393" s="34"/>
      <c r="AM393" s="34"/>
      <c r="AN393" s="34"/>
      <c r="AO393" s="34"/>
      <c r="AP393" s="34"/>
      <c r="AQ393" s="34"/>
      <c r="AR393" s="34"/>
      <c r="AS393" s="34"/>
      <c r="AT393" s="34"/>
      <c r="AU393" s="34"/>
      <c r="AV393" s="34"/>
      <c r="AW393" s="34"/>
      <c r="AX393" s="34"/>
      <c r="AY393" s="34"/>
      <c r="AZ393" s="34"/>
      <c r="BA393" s="34"/>
      <c r="BB393" s="34"/>
      <c r="BC393" s="34"/>
      <c r="BD393" s="34"/>
      <c r="BE393" s="34"/>
      <c r="BF393" s="34"/>
      <c r="BG393" s="34"/>
      <c r="BH393" s="34"/>
    </row>
    <row r="394" spans="1:60" outlineLevel="1" x14ac:dyDescent="0.2">
      <c r="A394" s="35"/>
      <c r="B394" s="36"/>
      <c r="C394" s="70" t="s">
        <v>112</v>
      </c>
      <c r="D394" s="71"/>
      <c r="E394" s="72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4"/>
      <c r="Y394" s="34"/>
      <c r="Z394" s="34"/>
      <c r="AA394" s="34"/>
      <c r="AB394" s="34"/>
      <c r="AC394" s="34"/>
      <c r="AD394" s="34"/>
      <c r="AE394" s="34"/>
      <c r="AF394" s="34"/>
      <c r="AG394" s="34" t="s">
        <v>104</v>
      </c>
      <c r="AH394" s="34">
        <v>0</v>
      </c>
      <c r="AI394" s="34"/>
      <c r="AJ394" s="34"/>
      <c r="AK394" s="34"/>
      <c r="AL394" s="34"/>
      <c r="AM394" s="34"/>
      <c r="AN394" s="34"/>
      <c r="AO394" s="34"/>
      <c r="AP394" s="34"/>
      <c r="AQ394" s="34"/>
      <c r="AR394" s="34"/>
      <c r="AS394" s="34"/>
      <c r="AT394" s="34"/>
      <c r="AU394" s="34"/>
      <c r="AV394" s="34"/>
      <c r="AW394" s="34"/>
      <c r="AX394" s="34"/>
      <c r="AY394" s="34"/>
      <c r="AZ394" s="34"/>
      <c r="BA394" s="34"/>
      <c r="BB394" s="34"/>
      <c r="BC394" s="34"/>
      <c r="BD394" s="34"/>
      <c r="BE394" s="34"/>
      <c r="BF394" s="34"/>
      <c r="BG394" s="34"/>
      <c r="BH394" s="34"/>
    </row>
    <row r="395" spans="1:60" ht="22.5" outlineLevel="1" x14ac:dyDescent="0.2">
      <c r="A395" s="35"/>
      <c r="B395" s="36"/>
      <c r="C395" s="70" t="s">
        <v>402</v>
      </c>
      <c r="D395" s="71"/>
      <c r="E395" s="72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4"/>
      <c r="Y395" s="34"/>
      <c r="Z395" s="34"/>
      <c r="AA395" s="34"/>
      <c r="AB395" s="34"/>
      <c r="AC395" s="34"/>
      <c r="AD395" s="34"/>
      <c r="AE395" s="34"/>
      <c r="AF395" s="34"/>
      <c r="AG395" s="34" t="s">
        <v>104</v>
      </c>
      <c r="AH395" s="34">
        <v>0</v>
      </c>
      <c r="AI395" s="34"/>
      <c r="AJ395" s="34"/>
      <c r="AK395" s="34"/>
      <c r="AL395" s="34"/>
      <c r="AM395" s="34"/>
      <c r="AN395" s="34"/>
      <c r="AO395" s="34"/>
      <c r="AP395" s="34"/>
      <c r="AQ395" s="34"/>
      <c r="AR395" s="34"/>
      <c r="AS395" s="34"/>
      <c r="AT395" s="34"/>
      <c r="AU395" s="34"/>
      <c r="AV395" s="34"/>
      <c r="AW395" s="34"/>
      <c r="AX395" s="34"/>
      <c r="AY395" s="34"/>
      <c r="AZ395" s="34"/>
      <c r="BA395" s="34"/>
      <c r="BB395" s="34"/>
      <c r="BC395" s="34"/>
      <c r="BD395" s="34"/>
      <c r="BE395" s="34"/>
      <c r="BF395" s="34"/>
      <c r="BG395" s="34"/>
      <c r="BH395" s="34"/>
    </row>
    <row r="396" spans="1:60" ht="33.75" outlineLevel="1" x14ac:dyDescent="0.2">
      <c r="A396" s="35"/>
      <c r="B396" s="36"/>
      <c r="C396" s="70" t="s">
        <v>403</v>
      </c>
      <c r="D396" s="71"/>
      <c r="E396" s="72">
        <v>39.5</v>
      </c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4"/>
      <c r="Y396" s="34"/>
      <c r="Z396" s="34"/>
      <c r="AA396" s="34"/>
      <c r="AB396" s="34"/>
      <c r="AC396" s="34"/>
      <c r="AD396" s="34"/>
      <c r="AE396" s="34"/>
      <c r="AF396" s="34"/>
      <c r="AG396" s="34" t="s">
        <v>104</v>
      </c>
      <c r="AH396" s="34">
        <v>0</v>
      </c>
      <c r="AI396" s="34"/>
      <c r="AJ396" s="34"/>
      <c r="AK396" s="34"/>
      <c r="AL396" s="34"/>
      <c r="AM396" s="34"/>
      <c r="AN396" s="34"/>
      <c r="AO396" s="34"/>
      <c r="AP396" s="34"/>
      <c r="AQ396" s="34"/>
      <c r="AR396" s="34"/>
      <c r="AS396" s="34"/>
      <c r="AT396" s="34"/>
      <c r="AU396" s="34"/>
      <c r="AV396" s="34"/>
      <c r="AW396" s="34"/>
      <c r="AX396" s="34"/>
      <c r="AY396" s="34"/>
      <c r="AZ396" s="34"/>
      <c r="BA396" s="34"/>
      <c r="BB396" s="34"/>
      <c r="BC396" s="34"/>
      <c r="BD396" s="34"/>
      <c r="BE396" s="34"/>
      <c r="BF396" s="34"/>
      <c r="BG396" s="34"/>
      <c r="BH396" s="34"/>
    </row>
    <row r="397" spans="1:60" ht="22.5" outlineLevel="1" x14ac:dyDescent="0.2">
      <c r="A397" s="35"/>
      <c r="B397" s="36"/>
      <c r="C397" s="70" t="s">
        <v>404</v>
      </c>
      <c r="D397" s="71"/>
      <c r="E397" s="72">
        <v>37.1</v>
      </c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4"/>
      <c r="Y397" s="34"/>
      <c r="Z397" s="34"/>
      <c r="AA397" s="34"/>
      <c r="AB397" s="34"/>
      <c r="AC397" s="34"/>
      <c r="AD397" s="34"/>
      <c r="AE397" s="34"/>
      <c r="AF397" s="34"/>
      <c r="AG397" s="34" t="s">
        <v>104</v>
      </c>
      <c r="AH397" s="34">
        <v>0</v>
      </c>
      <c r="AI397" s="34"/>
      <c r="AJ397" s="34"/>
      <c r="AK397" s="34"/>
      <c r="AL397" s="34"/>
      <c r="AM397" s="34"/>
      <c r="AN397" s="34"/>
      <c r="AO397" s="34"/>
      <c r="AP397" s="34"/>
      <c r="AQ397" s="34"/>
      <c r="AR397" s="34"/>
      <c r="AS397" s="34"/>
      <c r="AT397" s="34"/>
      <c r="AU397" s="34"/>
      <c r="AV397" s="34"/>
      <c r="AW397" s="34"/>
      <c r="AX397" s="34"/>
      <c r="AY397" s="34"/>
      <c r="AZ397" s="34"/>
      <c r="BA397" s="34"/>
      <c r="BB397" s="34"/>
      <c r="BC397" s="34"/>
      <c r="BD397" s="34"/>
      <c r="BE397" s="34"/>
      <c r="BF397" s="34"/>
      <c r="BG397" s="34"/>
      <c r="BH397" s="34"/>
    </row>
    <row r="398" spans="1:60" ht="22.5" outlineLevel="1" x14ac:dyDescent="0.2">
      <c r="A398" s="35"/>
      <c r="B398" s="36"/>
      <c r="C398" s="70" t="s">
        <v>405</v>
      </c>
      <c r="D398" s="71"/>
      <c r="E398" s="72">
        <v>74</v>
      </c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4"/>
      <c r="Y398" s="34"/>
      <c r="Z398" s="34"/>
      <c r="AA398" s="34"/>
      <c r="AB398" s="34"/>
      <c r="AC398" s="34"/>
      <c r="AD398" s="34"/>
      <c r="AE398" s="34"/>
      <c r="AF398" s="34"/>
      <c r="AG398" s="34" t="s">
        <v>104</v>
      </c>
      <c r="AH398" s="34">
        <v>0</v>
      </c>
      <c r="AI398" s="34"/>
      <c r="AJ398" s="34"/>
      <c r="AK398" s="34"/>
      <c r="AL398" s="34"/>
      <c r="AM398" s="34"/>
      <c r="AN398" s="34"/>
      <c r="AO398" s="34"/>
      <c r="AP398" s="34"/>
      <c r="AQ398" s="34"/>
      <c r="AR398" s="34"/>
      <c r="AS398" s="34"/>
      <c r="AT398" s="34"/>
      <c r="AU398" s="34"/>
      <c r="AV398" s="34"/>
      <c r="AW398" s="34"/>
      <c r="AX398" s="34"/>
      <c r="AY398" s="34"/>
      <c r="AZ398" s="34"/>
      <c r="BA398" s="34"/>
      <c r="BB398" s="34"/>
      <c r="BC398" s="34"/>
      <c r="BD398" s="34"/>
      <c r="BE398" s="34"/>
      <c r="BF398" s="34"/>
      <c r="BG398" s="34"/>
      <c r="BH398" s="34"/>
    </row>
    <row r="399" spans="1:60" ht="22.5" outlineLevel="1" x14ac:dyDescent="0.2">
      <c r="A399" s="35"/>
      <c r="B399" s="36"/>
      <c r="C399" s="70" t="s">
        <v>406</v>
      </c>
      <c r="D399" s="71"/>
      <c r="E399" s="72">
        <v>50.7</v>
      </c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4"/>
      <c r="Y399" s="34"/>
      <c r="Z399" s="34"/>
      <c r="AA399" s="34"/>
      <c r="AB399" s="34"/>
      <c r="AC399" s="34"/>
      <c r="AD399" s="34"/>
      <c r="AE399" s="34"/>
      <c r="AF399" s="34"/>
      <c r="AG399" s="34" t="s">
        <v>104</v>
      </c>
      <c r="AH399" s="34">
        <v>0</v>
      </c>
      <c r="AI399" s="34"/>
      <c r="AJ399" s="34"/>
      <c r="AK399" s="34"/>
      <c r="AL399" s="34"/>
      <c r="AM399" s="34"/>
      <c r="AN399" s="34"/>
      <c r="AO399" s="34"/>
      <c r="AP399" s="34"/>
      <c r="AQ399" s="34"/>
      <c r="AR399" s="34"/>
      <c r="AS399" s="34"/>
      <c r="AT399" s="34"/>
      <c r="AU399" s="34"/>
      <c r="AV399" s="34"/>
      <c r="AW399" s="34"/>
      <c r="AX399" s="34"/>
      <c r="AY399" s="34"/>
      <c r="AZ399" s="34"/>
      <c r="BA399" s="34"/>
      <c r="BB399" s="34"/>
      <c r="BC399" s="34"/>
      <c r="BD399" s="34"/>
      <c r="BE399" s="34"/>
      <c r="BF399" s="34"/>
      <c r="BG399" s="34"/>
      <c r="BH399" s="34"/>
    </row>
    <row r="400" spans="1:60" ht="22.5" outlineLevel="1" x14ac:dyDescent="0.2">
      <c r="A400" s="35"/>
      <c r="B400" s="36"/>
      <c r="C400" s="70" t="s">
        <v>407</v>
      </c>
      <c r="D400" s="71"/>
      <c r="E400" s="72">
        <v>65</v>
      </c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4"/>
      <c r="Y400" s="34"/>
      <c r="Z400" s="34"/>
      <c r="AA400" s="34"/>
      <c r="AB400" s="34"/>
      <c r="AC400" s="34"/>
      <c r="AD400" s="34"/>
      <c r="AE400" s="34"/>
      <c r="AF400" s="34"/>
      <c r="AG400" s="34" t="s">
        <v>104</v>
      </c>
      <c r="AH400" s="34">
        <v>0</v>
      </c>
      <c r="AI400" s="34"/>
      <c r="AJ400" s="34"/>
      <c r="AK400" s="34"/>
      <c r="AL400" s="34"/>
      <c r="AM400" s="34"/>
      <c r="AN400" s="34"/>
      <c r="AO400" s="34"/>
      <c r="AP400" s="34"/>
      <c r="AQ400" s="34"/>
      <c r="AR400" s="34"/>
      <c r="AS400" s="34"/>
      <c r="AT400" s="34"/>
      <c r="AU400" s="34"/>
      <c r="AV400" s="34"/>
      <c r="AW400" s="34"/>
      <c r="AX400" s="34"/>
      <c r="AY400" s="34"/>
      <c r="AZ400" s="34"/>
      <c r="BA400" s="34"/>
      <c r="BB400" s="34"/>
      <c r="BC400" s="34"/>
      <c r="BD400" s="34"/>
      <c r="BE400" s="34"/>
      <c r="BF400" s="34"/>
      <c r="BG400" s="34"/>
      <c r="BH400" s="34"/>
    </row>
    <row r="401" spans="1:60" outlineLevel="1" x14ac:dyDescent="0.2">
      <c r="A401" s="35"/>
      <c r="B401" s="36"/>
      <c r="C401" s="70" t="s">
        <v>408</v>
      </c>
      <c r="D401" s="71"/>
      <c r="E401" s="72">
        <v>69.7</v>
      </c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4"/>
      <c r="Y401" s="34"/>
      <c r="Z401" s="34"/>
      <c r="AA401" s="34"/>
      <c r="AB401" s="34"/>
      <c r="AC401" s="34"/>
      <c r="AD401" s="34"/>
      <c r="AE401" s="34"/>
      <c r="AF401" s="34"/>
      <c r="AG401" s="34" t="s">
        <v>104</v>
      </c>
      <c r="AH401" s="34">
        <v>0</v>
      </c>
      <c r="AI401" s="34"/>
      <c r="AJ401" s="34"/>
      <c r="AK401" s="34"/>
      <c r="AL401" s="34"/>
      <c r="AM401" s="34"/>
      <c r="AN401" s="34"/>
      <c r="AO401" s="34"/>
      <c r="AP401" s="34"/>
      <c r="AQ401" s="34"/>
      <c r="AR401" s="34"/>
      <c r="AS401" s="34"/>
      <c r="AT401" s="34"/>
      <c r="AU401" s="34"/>
      <c r="AV401" s="34"/>
      <c r="AW401" s="34"/>
      <c r="AX401" s="34"/>
      <c r="AY401" s="34"/>
      <c r="AZ401" s="34"/>
      <c r="BA401" s="34"/>
      <c r="BB401" s="34"/>
      <c r="BC401" s="34"/>
      <c r="BD401" s="34"/>
      <c r="BE401" s="34"/>
      <c r="BF401" s="34"/>
      <c r="BG401" s="34"/>
      <c r="BH401" s="34"/>
    </row>
    <row r="402" spans="1:60" outlineLevel="1" x14ac:dyDescent="0.2">
      <c r="A402" s="35"/>
      <c r="B402" s="36"/>
      <c r="C402" s="70" t="s">
        <v>121</v>
      </c>
      <c r="D402" s="71"/>
      <c r="E402" s="72">
        <v>336</v>
      </c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4"/>
      <c r="Y402" s="34"/>
      <c r="Z402" s="34"/>
      <c r="AA402" s="34"/>
      <c r="AB402" s="34"/>
      <c r="AC402" s="34"/>
      <c r="AD402" s="34"/>
      <c r="AE402" s="34"/>
      <c r="AF402" s="34"/>
      <c r="AG402" s="34" t="s">
        <v>104</v>
      </c>
      <c r="AH402" s="34">
        <v>1</v>
      </c>
      <c r="AI402" s="34"/>
      <c r="AJ402" s="34"/>
      <c r="AK402" s="34"/>
      <c r="AL402" s="34"/>
      <c r="AM402" s="34"/>
      <c r="AN402" s="34"/>
      <c r="AO402" s="34"/>
      <c r="AP402" s="34"/>
      <c r="AQ402" s="34"/>
      <c r="AR402" s="34"/>
      <c r="AS402" s="34"/>
      <c r="AT402" s="34"/>
      <c r="AU402" s="34"/>
      <c r="AV402" s="34"/>
      <c r="AW402" s="34"/>
      <c r="AX402" s="34"/>
      <c r="AY402" s="34"/>
      <c r="AZ402" s="34"/>
      <c r="BA402" s="34"/>
      <c r="BB402" s="34"/>
      <c r="BC402" s="34"/>
      <c r="BD402" s="34"/>
      <c r="BE402" s="34"/>
      <c r="BF402" s="34"/>
      <c r="BG402" s="34"/>
      <c r="BH402" s="34"/>
    </row>
    <row r="403" spans="1:60" ht="22.5" outlineLevel="1" x14ac:dyDescent="0.2">
      <c r="A403" s="35"/>
      <c r="B403" s="36"/>
      <c r="C403" s="70" t="s">
        <v>409</v>
      </c>
      <c r="D403" s="71"/>
      <c r="E403" s="72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4"/>
      <c r="Y403" s="34"/>
      <c r="Z403" s="34"/>
      <c r="AA403" s="34"/>
      <c r="AB403" s="34"/>
      <c r="AC403" s="34"/>
      <c r="AD403" s="34"/>
      <c r="AE403" s="34"/>
      <c r="AF403" s="34"/>
      <c r="AG403" s="34" t="s">
        <v>104</v>
      </c>
      <c r="AH403" s="34">
        <v>0</v>
      </c>
      <c r="AI403" s="34"/>
      <c r="AJ403" s="34"/>
      <c r="AK403" s="34"/>
      <c r="AL403" s="34"/>
      <c r="AM403" s="34"/>
      <c r="AN403" s="34"/>
      <c r="AO403" s="34"/>
      <c r="AP403" s="34"/>
      <c r="AQ403" s="34"/>
      <c r="AR403" s="34"/>
      <c r="AS403" s="34"/>
      <c r="AT403" s="34"/>
      <c r="AU403" s="34"/>
      <c r="AV403" s="34"/>
      <c r="AW403" s="34"/>
      <c r="AX403" s="34"/>
      <c r="AY403" s="34"/>
      <c r="AZ403" s="34"/>
      <c r="BA403" s="34"/>
      <c r="BB403" s="34"/>
      <c r="BC403" s="34"/>
      <c r="BD403" s="34"/>
      <c r="BE403" s="34"/>
      <c r="BF403" s="34"/>
      <c r="BG403" s="34"/>
      <c r="BH403" s="34"/>
    </row>
    <row r="404" spans="1:60" ht="22.5" outlineLevel="1" x14ac:dyDescent="0.2">
      <c r="A404" s="35"/>
      <c r="B404" s="36"/>
      <c r="C404" s="70" t="s">
        <v>410</v>
      </c>
      <c r="D404" s="71"/>
      <c r="E404" s="72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4"/>
      <c r="Y404" s="34"/>
      <c r="Z404" s="34"/>
      <c r="AA404" s="34"/>
      <c r="AB404" s="34"/>
      <c r="AC404" s="34"/>
      <c r="AD404" s="34"/>
      <c r="AE404" s="34"/>
      <c r="AF404" s="34"/>
      <c r="AG404" s="34" t="s">
        <v>104</v>
      </c>
      <c r="AH404" s="34">
        <v>0</v>
      </c>
      <c r="AI404" s="34"/>
      <c r="AJ404" s="34"/>
      <c r="AK404" s="34"/>
      <c r="AL404" s="34"/>
      <c r="AM404" s="34"/>
      <c r="AN404" s="34"/>
      <c r="AO404" s="34"/>
      <c r="AP404" s="34"/>
      <c r="AQ404" s="34"/>
      <c r="AR404" s="34"/>
      <c r="AS404" s="34"/>
      <c r="AT404" s="34"/>
      <c r="AU404" s="34"/>
      <c r="AV404" s="34"/>
      <c r="AW404" s="34"/>
      <c r="AX404" s="34"/>
      <c r="AY404" s="34"/>
      <c r="AZ404" s="34"/>
      <c r="BA404" s="34"/>
      <c r="BB404" s="34"/>
      <c r="BC404" s="34"/>
      <c r="BD404" s="34"/>
      <c r="BE404" s="34"/>
      <c r="BF404" s="34"/>
      <c r="BG404" s="34"/>
      <c r="BH404" s="34"/>
    </row>
    <row r="405" spans="1:60" outlineLevel="1" x14ac:dyDescent="0.2">
      <c r="A405" s="35"/>
      <c r="B405" s="36"/>
      <c r="C405" s="70" t="s">
        <v>411</v>
      </c>
      <c r="D405" s="71"/>
      <c r="E405" s="72">
        <v>1.6</v>
      </c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4"/>
      <c r="Y405" s="34"/>
      <c r="Z405" s="34"/>
      <c r="AA405" s="34"/>
      <c r="AB405" s="34"/>
      <c r="AC405" s="34"/>
      <c r="AD405" s="34"/>
      <c r="AE405" s="34"/>
      <c r="AF405" s="34"/>
      <c r="AG405" s="34" t="s">
        <v>104</v>
      </c>
      <c r="AH405" s="34">
        <v>0</v>
      </c>
      <c r="AI405" s="34"/>
      <c r="AJ405" s="34"/>
      <c r="AK405" s="34"/>
      <c r="AL405" s="34"/>
      <c r="AM405" s="34"/>
      <c r="AN405" s="34"/>
      <c r="AO405" s="34"/>
      <c r="AP405" s="34"/>
      <c r="AQ405" s="34"/>
      <c r="AR405" s="34"/>
      <c r="AS405" s="34"/>
      <c r="AT405" s="34"/>
      <c r="AU405" s="34"/>
      <c r="AV405" s="34"/>
      <c r="AW405" s="34"/>
      <c r="AX405" s="34"/>
      <c r="AY405" s="34"/>
      <c r="AZ405" s="34"/>
      <c r="BA405" s="34"/>
      <c r="BB405" s="34"/>
      <c r="BC405" s="34"/>
      <c r="BD405" s="34"/>
      <c r="BE405" s="34"/>
      <c r="BF405" s="34"/>
      <c r="BG405" s="34"/>
      <c r="BH405" s="34"/>
    </row>
    <row r="406" spans="1:60" ht="22.5" outlineLevel="1" x14ac:dyDescent="0.2">
      <c r="A406" s="35"/>
      <c r="B406" s="36"/>
      <c r="C406" s="70" t="s">
        <v>412</v>
      </c>
      <c r="D406" s="71"/>
      <c r="E406" s="72">
        <v>22.400000000000002</v>
      </c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4"/>
      <c r="Y406" s="34"/>
      <c r="Z406" s="34"/>
      <c r="AA406" s="34"/>
      <c r="AB406" s="34"/>
      <c r="AC406" s="34"/>
      <c r="AD406" s="34"/>
      <c r="AE406" s="34"/>
      <c r="AF406" s="34"/>
      <c r="AG406" s="34" t="s">
        <v>104</v>
      </c>
      <c r="AH406" s="34">
        <v>0</v>
      </c>
      <c r="AI406" s="34"/>
      <c r="AJ406" s="34"/>
      <c r="AK406" s="34"/>
      <c r="AL406" s="34"/>
      <c r="AM406" s="34"/>
      <c r="AN406" s="34"/>
      <c r="AO406" s="34"/>
      <c r="AP406" s="34"/>
      <c r="AQ406" s="34"/>
      <c r="AR406" s="34"/>
      <c r="AS406" s="34"/>
      <c r="AT406" s="34"/>
      <c r="AU406" s="34"/>
      <c r="AV406" s="34"/>
      <c r="AW406" s="34"/>
      <c r="AX406" s="34"/>
      <c r="AY406" s="34"/>
      <c r="AZ406" s="34"/>
      <c r="BA406" s="34"/>
      <c r="BB406" s="34"/>
      <c r="BC406" s="34"/>
      <c r="BD406" s="34"/>
      <c r="BE406" s="34"/>
      <c r="BF406" s="34"/>
      <c r="BG406" s="34"/>
      <c r="BH406" s="34"/>
    </row>
    <row r="407" spans="1:60" outlineLevel="1" x14ac:dyDescent="0.2">
      <c r="A407" s="35"/>
      <c r="B407" s="36"/>
      <c r="C407" s="70" t="s">
        <v>413</v>
      </c>
      <c r="D407" s="71"/>
      <c r="E407" s="72">
        <v>2.8000000000000003</v>
      </c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4"/>
      <c r="Y407" s="34"/>
      <c r="Z407" s="34"/>
      <c r="AA407" s="34"/>
      <c r="AB407" s="34"/>
      <c r="AC407" s="34"/>
      <c r="AD407" s="34"/>
      <c r="AE407" s="34"/>
      <c r="AF407" s="34"/>
      <c r="AG407" s="34" t="s">
        <v>104</v>
      </c>
      <c r="AH407" s="34">
        <v>0</v>
      </c>
      <c r="AI407" s="34"/>
      <c r="AJ407" s="34"/>
      <c r="AK407" s="34"/>
      <c r="AL407" s="34"/>
      <c r="AM407" s="34"/>
      <c r="AN407" s="34"/>
      <c r="AO407" s="34"/>
      <c r="AP407" s="34"/>
      <c r="AQ407" s="34"/>
      <c r="AR407" s="34"/>
      <c r="AS407" s="34"/>
      <c r="AT407" s="34"/>
      <c r="AU407" s="34"/>
      <c r="AV407" s="34"/>
      <c r="AW407" s="34"/>
      <c r="AX407" s="34"/>
      <c r="AY407" s="34"/>
      <c r="AZ407" s="34"/>
      <c r="BA407" s="34"/>
      <c r="BB407" s="34"/>
      <c r="BC407" s="34"/>
      <c r="BD407" s="34"/>
      <c r="BE407" s="34"/>
      <c r="BF407" s="34"/>
      <c r="BG407" s="34"/>
      <c r="BH407" s="34"/>
    </row>
    <row r="408" spans="1:60" outlineLevel="1" x14ac:dyDescent="0.2">
      <c r="A408" s="35"/>
      <c r="B408" s="36"/>
      <c r="C408" s="70" t="s">
        <v>414</v>
      </c>
      <c r="D408" s="71"/>
      <c r="E408" s="72">
        <v>2</v>
      </c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4"/>
      <c r="Y408" s="34"/>
      <c r="Z408" s="34"/>
      <c r="AA408" s="34"/>
      <c r="AB408" s="34"/>
      <c r="AC408" s="34"/>
      <c r="AD408" s="34"/>
      <c r="AE408" s="34"/>
      <c r="AF408" s="34"/>
      <c r="AG408" s="34" t="s">
        <v>104</v>
      </c>
      <c r="AH408" s="34">
        <v>0</v>
      </c>
      <c r="AI408" s="34"/>
      <c r="AJ408" s="34"/>
      <c r="AK408" s="34"/>
      <c r="AL408" s="34"/>
      <c r="AM408" s="34"/>
      <c r="AN408" s="34"/>
      <c r="AO408" s="34"/>
      <c r="AP408" s="34"/>
      <c r="AQ408" s="34"/>
      <c r="AR408" s="34"/>
      <c r="AS408" s="34"/>
      <c r="AT408" s="34"/>
      <c r="AU408" s="34"/>
      <c r="AV408" s="34"/>
      <c r="AW408" s="34"/>
      <c r="AX408" s="34"/>
      <c r="AY408" s="34"/>
      <c r="AZ408" s="34"/>
      <c r="BA408" s="34"/>
      <c r="BB408" s="34"/>
      <c r="BC408" s="34"/>
      <c r="BD408" s="34"/>
      <c r="BE408" s="34"/>
      <c r="BF408" s="34"/>
      <c r="BG408" s="34"/>
      <c r="BH408" s="34"/>
    </row>
    <row r="409" spans="1:60" outlineLevel="1" x14ac:dyDescent="0.2">
      <c r="A409" s="35"/>
      <c r="B409" s="36"/>
      <c r="C409" s="70" t="s">
        <v>415</v>
      </c>
      <c r="D409" s="71"/>
      <c r="E409" s="72">
        <v>1.5</v>
      </c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4"/>
      <c r="Y409" s="34"/>
      <c r="Z409" s="34"/>
      <c r="AA409" s="34"/>
      <c r="AB409" s="34"/>
      <c r="AC409" s="34"/>
      <c r="AD409" s="34"/>
      <c r="AE409" s="34"/>
      <c r="AF409" s="34"/>
      <c r="AG409" s="34" t="s">
        <v>104</v>
      </c>
      <c r="AH409" s="34">
        <v>0</v>
      </c>
      <c r="AI409" s="34"/>
      <c r="AJ409" s="34"/>
      <c r="AK409" s="34"/>
      <c r="AL409" s="34"/>
      <c r="AM409" s="34"/>
      <c r="AN409" s="34"/>
      <c r="AO409" s="34"/>
      <c r="AP409" s="34"/>
      <c r="AQ409" s="34"/>
      <c r="AR409" s="34"/>
      <c r="AS409" s="34"/>
      <c r="AT409" s="34"/>
      <c r="AU409" s="34"/>
      <c r="AV409" s="34"/>
      <c r="AW409" s="34"/>
      <c r="AX409" s="34"/>
      <c r="AY409" s="34"/>
      <c r="AZ409" s="34"/>
      <c r="BA409" s="34"/>
      <c r="BB409" s="34"/>
      <c r="BC409" s="34"/>
      <c r="BD409" s="34"/>
      <c r="BE409" s="34"/>
      <c r="BF409" s="34"/>
      <c r="BG409" s="34"/>
      <c r="BH409" s="34"/>
    </row>
    <row r="410" spans="1:60" outlineLevel="1" x14ac:dyDescent="0.2">
      <c r="A410" s="35"/>
      <c r="B410" s="36"/>
      <c r="C410" s="70" t="s">
        <v>121</v>
      </c>
      <c r="D410" s="71"/>
      <c r="E410" s="72">
        <v>30.3</v>
      </c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4"/>
      <c r="Y410" s="34"/>
      <c r="Z410" s="34"/>
      <c r="AA410" s="34"/>
      <c r="AB410" s="34"/>
      <c r="AC410" s="34"/>
      <c r="AD410" s="34"/>
      <c r="AE410" s="34"/>
      <c r="AF410" s="34"/>
      <c r="AG410" s="34" t="s">
        <v>104</v>
      </c>
      <c r="AH410" s="34">
        <v>1</v>
      </c>
      <c r="AI410" s="34"/>
      <c r="AJ410" s="34"/>
      <c r="AK410" s="34"/>
      <c r="AL410" s="34"/>
      <c r="AM410" s="34"/>
      <c r="AN410" s="34"/>
      <c r="AO410" s="34"/>
      <c r="AP410" s="34"/>
      <c r="AQ410" s="34"/>
      <c r="AR410" s="34"/>
      <c r="AS410" s="34"/>
      <c r="AT410" s="34"/>
      <c r="AU410" s="34"/>
      <c r="AV410" s="34"/>
      <c r="AW410" s="34"/>
      <c r="AX410" s="34"/>
      <c r="AY410" s="34"/>
      <c r="AZ410" s="34"/>
      <c r="BA410" s="34"/>
      <c r="BB410" s="34"/>
      <c r="BC410" s="34"/>
      <c r="BD410" s="34"/>
      <c r="BE410" s="34"/>
      <c r="BF410" s="34"/>
      <c r="BG410" s="34"/>
      <c r="BH410" s="34"/>
    </row>
    <row r="411" spans="1:60" ht="22.5" outlineLevel="1" x14ac:dyDescent="0.2">
      <c r="A411" s="35"/>
      <c r="B411" s="36"/>
      <c r="C411" s="70" t="s">
        <v>416</v>
      </c>
      <c r="D411" s="71"/>
      <c r="E411" s="72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4"/>
      <c r="Y411" s="34"/>
      <c r="Z411" s="34"/>
      <c r="AA411" s="34"/>
      <c r="AB411" s="34"/>
      <c r="AC411" s="34"/>
      <c r="AD411" s="34"/>
      <c r="AE411" s="34"/>
      <c r="AF411" s="34"/>
      <c r="AG411" s="34" t="s">
        <v>104</v>
      </c>
      <c r="AH411" s="34">
        <v>0</v>
      </c>
      <c r="AI411" s="34"/>
      <c r="AJ411" s="34"/>
      <c r="AK411" s="34"/>
      <c r="AL411" s="34"/>
      <c r="AM411" s="34"/>
      <c r="AN411" s="34"/>
      <c r="AO411" s="34"/>
      <c r="AP411" s="34"/>
      <c r="AQ411" s="34"/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  <c r="BB411" s="34"/>
      <c r="BC411" s="34"/>
      <c r="BD411" s="34"/>
      <c r="BE411" s="34"/>
      <c r="BF411" s="34"/>
      <c r="BG411" s="34"/>
      <c r="BH411" s="34"/>
    </row>
    <row r="412" spans="1:60" ht="22.5" outlineLevel="1" x14ac:dyDescent="0.2">
      <c r="A412" s="35"/>
      <c r="B412" s="36"/>
      <c r="C412" s="70" t="s">
        <v>417</v>
      </c>
      <c r="D412" s="71"/>
      <c r="E412" s="72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4"/>
      <c r="Y412" s="34"/>
      <c r="Z412" s="34"/>
      <c r="AA412" s="34"/>
      <c r="AB412" s="34"/>
      <c r="AC412" s="34"/>
      <c r="AD412" s="34"/>
      <c r="AE412" s="34"/>
      <c r="AF412" s="34"/>
      <c r="AG412" s="34" t="s">
        <v>104</v>
      </c>
      <c r="AH412" s="34">
        <v>0</v>
      </c>
      <c r="AI412" s="34"/>
      <c r="AJ412" s="34"/>
      <c r="AK412" s="34"/>
      <c r="AL412" s="34"/>
      <c r="AM412" s="34"/>
      <c r="AN412" s="34"/>
      <c r="AO412" s="34"/>
      <c r="AP412" s="34"/>
      <c r="AQ412" s="34"/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  <c r="BC412" s="34"/>
      <c r="BD412" s="34"/>
      <c r="BE412" s="34"/>
      <c r="BF412" s="34"/>
      <c r="BG412" s="34"/>
      <c r="BH412" s="34"/>
    </row>
    <row r="413" spans="1:60" outlineLevel="1" x14ac:dyDescent="0.2">
      <c r="A413" s="35"/>
      <c r="B413" s="36"/>
      <c r="C413" s="70" t="s">
        <v>418</v>
      </c>
      <c r="D413" s="71"/>
      <c r="E413" s="72">
        <v>4.9000000000000004</v>
      </c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4"/>
      <c r="Y413" s="34"/>
      <c r="Z413" s="34"/>
      <c r="AA413" s="34"/>
      <c r="AB413" s="34"/>
      <c r="AC413" s="34"/>
      <c r="AD413" s="34"/>
      <c r="AE413" s="34"/>
      <c r="AF413" s="34"/>
      <c r="AG413" s="34" t="s">
        <v>104</v>
      </c>
      <c r="AH413" s="34">
        <v>0</v>
      </c>
      <c r="AI413" s="34"/>
      <c r="AJ413" s="34"/>
      <c r="AK413" s="34"/>
      <c r="AL413" s="34"/>
      <c r="AM413" s="34"/>
      <c r="AN413" s="34"/>
      <c r="AO413" s="34"/>
      <c r="AP413" s="34"/>
      <c r="AQ413" s="34"/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  <c r="BD413" s="34"/>
      <c r="BE413" s="34"/>
      <c r="BF413" s="34"/>
      <c r="BG413" s="34"/>
      <c r="BH413" s="34"/>
    </row>
    <row r="414" spans="1:60" outlineLevel="1" x14ac:dyDescent="0.2">
      <c r="A414" s="35"/>
      <c r="B414" s="36"/>
      <c r="C414" s="70" t="s">
        <v>419</v>
      </c>
      <c r="D414" s="71"/>
      <c r="E414" s="72">
        <v>0.60000000000000009</v>
      </c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4"/>
      <c r="Y414" s="34"/>
      <c r="Z414" s="34"/>
      <c r="AA414" s="34"/>
      <c r="AB414" s="34"/>
      <c r="AC414" s="34"/>
      <c r="AD414" s="34"/>
      <c r="AE414" s="34"/>
      <c r="AF414" s="34"/>
      <c r="AG414" s="34" t="s">
        <v>104</v>
      </c>
      <c r="AH414" s="34">
        <v>0</v>
      </c>
      <c r="AI414" s="34"/>
      <c r="AJ414" s="34"/>
      <c r="AK414" s="34"/>
      <c r="AL414" s="34"/>
      <c r="AM414" s="34"/>
      <c r="AN414" s="34"/>
      <c r="AO414" s="34"/>
      <c r="AP414" s="34"/>
      <c r="AQ414" s="34"/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  <c r="BE414" s="34"/>
      <c r="BF414" s="34"/>
      <c r="BG414" s="34"/>
      <c r="BH414" s="34"/>
    </row>
    <row r="415" spans="1:60" outlineLevel="1" x14ac:dyDescent="0.2">
      <c r="A415" s="35"/>
      <c r="B415" s="36"/>
      <c r="C415" s="70" t="s">
        <v>121</v>
      </c>
      <c r="D415" s="71"/>
      <c r="E415" s="72">
        <v>5.5</v>
      </c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4"/>
      <c r="Y415" s="34"/>
      <c r="Z415" s="34"/>
      <c r="AA415" s="34"/>
      <c r="AB415" s="34"/>
      <c r="AC415" s="34"/>
      <c r="AD415" s="34"/>
      <c r="AE415" s="34"/>
      <c r="AF415" s="34"/>
      <c r="AG415" s="34" t="s">
        <v>104</v>
      </c>
      <c r="AH415" s="34">
        <v>1</v>
      </c>
      <c r="AI415" s="34"/>
      <c r="AJ415" s="34"/>
      <c r="AK415" s="34"/>
      <c r="AL415" s="34"/>
      <c r="AM415" s="34"/>
      <c r="AN415" s="34"/>
      <c r="AO415" s="34"/>
      <c r="AP415" s="34"/>
      <c r="AQ415" s="34"/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  <c r="BF415" s="34"/>
      <c r="BG415" s="34"/>
      <c r="BH415" s="34"/>
    </row>
    <row r="416" spans="1:60" ht="22.5" outlineLevel="1" x14ac:dyDescent="0.2">
      <c r="A416" s="35"/>
      <c r="B416" s="36"/>
      <c r="C416" s="70" t="s">
        <v>420</v>
      </c>
      <c r="D416" s="71"/>
      <c r="E416" s="72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4"/>
      <c r="Y416" s="34"/>
      <c r="Z416" s="34"/>
      <c r="AA416" s="34"/>
      <c r="AB416" s="34"/>
      <c r="AC416" s="34"/>
      <c r="AD416" s="34"/>
      <c r="AE416" s="34"/>
      <c r="AF416" s="34"/>
      <c r="AG416" s="34" t="s">
        <v>104</v>
      </c>
      <c r="AH416" s="34">
        <v>0</v>
      </c>
      <c r="AI416" s="34"/>
      <c r="AJ416" s="34"/>
      <c r="AK416" s="34"/>
      <c r="AL416" s="34"/>
      <c r="AM416" s="34"/>
      <c r="AN416" s="34"/>
      <c r="AO416" s="34"/>
      <c r="AP416" s="34"/>
      <c r="AQ416" s="34"/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  <c r="BG416" s="34"/>
      <c r="BH416" s="34"/>
    </row>
    <row r="417" spans="1:60" ht="33.75" outlineLevel="1" x14ac:dyDescent="0.2">
      <c r="A417" s="35"/>
      <c r="B417" s="36"/>
      <c r="C417" s="70" t="s">
        <v>421</v>
      </c>
      <c r="D417" s="71"/>
      <c r="E417" s="72">
        <v>41.400000000000006</v>
      </c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4"/>
      <c r="Y417" s="34"/>
      <c r="Z417" s="34"/>
      <c r="AA417" s="34"/>
      <c r="AB417" s="34"/>
      <c r="AC417" s="34"/>
      <c r="AD417" s="34"/>
      <c r="AE417" s="34"/>
      <c r="AF417" s="34"/>
      <c r="AG417" s="34" t="s">
        <v>104</v>
      </c>
      <c r="AH417" s="34">
        <v>0</v>
      </c>
      <c r="AI417" s="34"/>
      <c r="AJ417" s="34"/>
      <c r="AK417" s="34"/>
      <c r="AL417" s="34"/>
      <c r="AM417" s="34"/>
      <c r="AN417" s="34"/>
      <c r="AO417" s="34"/>
      <c r="AP417" s="34"/>
      <c r="AQ417" s="34"/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  <c r="BH417" s="34"/>
    </row>
    <row r="418" spans="1:60" ht="22.5" outlineLevel="1" x14ac:dyDescent="0.2">
      <c r="A418" s="35"/>
      <c r="B418" s="36"/>
      <c r="C418" s="70" t="s">
        <v>422</v>
      </c>
      <c r="D418" s="71"/>
      <c r="E418" s="72">
        <v>111.80000000000001</v>
      </c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4"/>
      <c r="Y418" s="34"/>
      <c r="Z418" s="34"/>
      <c r="AA418" s="34"/>
      <c r="AB418" s="34"/>
      <c r="AC418" s="34"/>
      <c r="AD418" s="34"/>
      <c r="AE418" s="34"/>
      <c r="AF418" s="34"/>
      <c r="AG418" s="34" t="s">
        <v>104</v>
      </c>
      <c r="AH418" s="34">
        <v>0</v>
      </c>
      <c r="AI418" s="34"/>
      <c r="AJ418" s="34"/>
      <c r="AK418" s="34"/>
      <c r="AL418" s="34"/>
      <c r="AM418" s="34"/>
      <c r="AN418" s="34"/>
      <c r="AO418" s="34"/>
      <c r="AP418" s="34"/>
      <c r="AQ418" s="34"/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</row>
    <row r="419" spans="1:60" ht="22.5" outlineLevel="1" x14ac:dyDescent="0.2">
      <c r="A419" s="35"/>
      <c r="B419" s="36"/>
      <c r="C419" s="70" t="s">
        <v>423</v>
      </c>
      <c r="D419" s="71"/>
      <c r="E419" s="72">
        <v>81.7</v>
      </c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4"/>
      <c r="Y419" s="34"/>
      <c r="Z419" s="34"/>
      <c r="AA419" s="34"/>
      <c r="AB419" s="34"/>
      <c r="AC419" s="34"/>
      <c r="AD419" s="34"/>
      <c r="AE419" s="34"/>
      <c r="AF419" s="34"/>
      <c r="AG419" s="34" t="s">
        <v>104</v>
      </c>
      <c r="AH419" s="34">
        <v>0</v>
      </c>
      <c r="AI419" s="34"/>
      <c r="AJ419" s="34"/>
      <c r="AK419" s="34"/>
      <c r="AL419" s="34"/>
      <c r="AM419" s="34"/>
      <c r="AN419" s="34"/>
      <c r="AO419" s="34"/>
      <c r="AP419" s="34"/>
      <c r="AQ419" s="34"/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</row>
    <row r="420" spans="1:60" ht="22.5" outlineLevel="1" x14ac:dyDescent="0.2">
      <c r="A420" s="35"/>
      <c r="B420" s="36"/>
      <c r="C420" s="70" t="s">
        <v>424</v>
      </c>
      <c r="D420" s="71"/>
      <c r="E420" s="72">
        <v>97.300000000000011</v>
      </c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4"/>
      <c r="Y420" s="34"/>
      <c r="Z420" s="34"/>
      <c r="AA420" s="34"/>
      <c r="AB420" s="34"/>
      <c r="AC420" s="34"/>
      <c r="AD420" s="34"/>
      <c r="AE420" s="34"/>
      <c r="AF420" s="34"/>
      <c r="AG420" s="34" t="s">
        <v>104</v>
      </c>
      <c r="AH420" s="34">
        <v>0</v>
      </c>
      <c r="AI420" s="34"/>
      <c r="AJ420" s="34"/>
      <c r="AK420" s="34"/>
      <c r="AL420" s="34"/>
      <c r="AM420" s="34"/>
      <c r="AN420" s="34"/>
      <c r="AO420" s="34"/>
      <c r="AP420" s="34"/>
      <c r="AQ420" s="34"/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</row>
    <row r="421" spans="1:60" outlineLevel="1" x14ac:dyDescent="0.2">
      <c r="A421" s="35"/>
      <c r="B421" s="36"/>
      <c r="C421" s="70" t="s">
        <v>425</v>
      </c>
      <c r="D421" s="71"/>
      <c r="E421" s="72">
        <v>16.700000000000003</v>
      </c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4"/>
      <c r="Y421" s="34"/>
      <c r="Z421" s="34"/>
      <c r="AA421" s="34"/>
      <c r="AB421" s="34"/>
      <c r="AC421" s="34"/>
      <c r="AD421" s="34"/>
      <c r="AE421" s="34"/>
      <c r="AF421" s="34"/>
      <c r="AG421" s="34" t="s">
        <v>104</v>
      </c>
      <c r="AH421" s="34">
        <v>0</v>
      </c>
      <c r="AI421" s="34"/>
      <c r="AJ421" s="34"/>
      <c r="AK421" s="34"/>
      <c r="AL421" s="34"/>
      <c r="AM421" s="34"/>
      <c r="AN421" s="34"/>
      <c r="AO421" s="34"/>
      <c r="AP421" s="34"/>
      <c r="AQ421" s="34"/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</row>
    <row r="422" spans="1:60" outlineLevel="1" x14ac:dyDescent="0.2">
      <c r="A422" s="35"/>
      <c r="B422" s="36"/>
      <c r="C422" s="70" t="s">
        <v>121</v>
      </c>
      <c r="D422" s="71"/>
      <c r="E422" s="72">
        <v>348.90000000000003</v>
      </c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4"/>
      <c r="Y422" s="34"/>
      <c r="Z422" s="34"/>
      <c r="AA422" s="34"/>
      <c r="AB422" s="34"/>
      <c r="AC422" s="34"/>
      <c r="AD422" s="34"/>
      <c r="AE422" s="34"/>
      <c r="AF422" s="34"/>
      <c r="AG422" s="34" t="s">
        <v>104</v>
      </c>
      <c r="AH422" s="34">
        <v>1</v>
      </c>
      <c r="AI422" s="34"/>
      <c r="AJ422" s="34"/>
      <c r="AK422" s="34"/>
      <c r="AL422" s="34"/>
      <c r="AM422" s="34"/>
      <c r="AN422" s="34"/>
      <c r="AO422" s="34"/>
      <c r="AP422" s="34"/>
      <c r="AQ422" s="34"/>
      <c r="AR422" s="34"/>
      <c r="AS422" s="34"/>
      <c r="AT422" s="34"/>
      <c r="AU422" s="34"/>
      <c r="AV422" s="34"/>
      <c r="AW422" s="34"/>
      <c r="AX422" s="34"/>
      <c r="AY422" s="34"/>
      <c r="AZ422" s="34"/>
      <c r="BA422" s="34"/>
      <c r="BB422" s="34"/>
      <c r="BC422" s="34"/>
      <c r="BD422" s="34"/>
      <c r="BE422" s="34"/>
      <c r="BF422" s="34"/>
      <c r="BG422" s="34"/>
      <c r="BH422" s="34"/>
    </row>
    <row r="423" spans="1:60" ht="22.5" outlineLevel="1" x14ac:dyDescent="0.2">
      <c r="A423" s="35"/>
      <c r="B423" s="36"/>
      <c r="C423" s="70" t="s">
        <v>426</v>
      </c>
      <c r="D423" s="71"/>
      <c r="E423" s="72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4"/>
      <c r="Y423" s="34"/>
      <c r="Z423" s="34"/>
      <c r="AA423" s="34"/>
      <c r="AB423" s="34"/>
      <c r="AC423" s="34"/>
      <c r="AD423" s="34"/>
      <c r="AE423" s="34"/>
      <c r="AF423" s="34"/>
      <c r="AG423" s="34" t="s">
        <v>104</v>
      </c>
      <c r="AH423" s="34">
        <v>0</v>
      </c>
      <c r="AI423" s="34"/>
      <c r="AJ423" s="34"/>
      <c r="AK423" s="34"/>
      <c r="AL423" s="34"/>
      <c r="AM423" s="34"/>
      <c r="AN423" s="34"/>
      <c r="AO423" s="34"/>
      <c r="AP423" s="34"/>
      <c r="AQ423" s="34"/>
      <c r="AR423" s="34"/>
      <c r="AS423" s="34"/>
      <c r="AT423" s="34"/>
      <c r="AU423" s="34"/>
      <c r="AV423" s="34"/>
      <c r="AW423" s="34"/>
      <c r="AX423" s="34"/>
      <c r="AY423" s="34"/>
      <c r="AZ423" s="34"/>
      <c r="BA423" s="34"/>
      <c r="BB423" s="34"/>
      <c r="BC423" s="34"/>
      <c r="BD423" s="34"/>
      <c r="BE423" s="34"/>
      <c r="BF423" s="34"/>
      <c r="BG423" s="34"/>
      <c r="BH423" s="34"/>
    </row>
    <row r="424" spans="1:60" outlineLevel="1" x14ac:dyDescent="0.2">
      <c r="A424" s="35"/>
      <c r="B424" s="36"/>
      <c r="C424" s="70" t="s">
        <v>427</v>
      </c>
      <c r="D424" s="71"/>
      <c r="E424" s="72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4"/>
      <c r="Y424" s="34"/>
      <c r="Z424" s="34"/>
      <c r="AA424" s="34"/>
      <c r="AB424" s="34"/>
      <c r="AC424" s="34"/>
      <c r="AD424" s="34"/>
      <c r="AE424" s="34"/>
      <c r="AF424" s="34"/>
      <c r="AG424" s="34" t="s">
        <v>104</v>
      </c>
      <c r="AH424" s="34">
        <v>0</v>
      </c>
      <c r="AI424" s="34"/>
      <c r="AJ424" s="34"/>
      <c r="AK424" s="34"/>
      <c r="AL424" s="34"/>
      <c r="AM424" s="34"/>
      <c r="AN424" s="34"/>
      <c r="AO424" s="34"/>
      <c r="AP424" s="34"/>
      <c r="AQ424" s="34"/>
      <c r="AR424" s="34"/>
      <c r="AS424" s="34"/>
      <c r="AT424" s="34"/>
      <c r="AU424" s="34"/>
      <c r="AV424" s="34"/>
      <c r="AW424" s="34"/>
      <c r="AX424" s="34"/>
      <c r="AY424" s="34"/>
      <c r="AZ424" s="34"/>
      <c r="BA424" s="34"/>
      <c r="BB424" s="34"/>
      <c r="BC424" s="34"/>
      <c r="BD424" s="34"/>
      <c r="BE424" s="34"/>
      <c r="BF424" s="34"/>
      <c r="BG424" s="34"/>
      <c r="BH424" s="34"/>
    </row>
    <row r="425" spans="1:60" ht="22.5" outlineLevel="1" x14ac:dyDescent="0.2">
      <c r="A425" s="35"/>
      <c r="B425" s="36"/>
      <c r="C425" s="70" t="s">
        <v>410</v>
      </c>
      <c r="D425" s="71"/>
      <c r="E425" s="72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4"/>
      <c r="Y425" s="34"/>
      <c r="Z425" s="34"/>
      <c r="AA425" s="34"/>
      <c r="AB425" s="34"/>
      <c r="AC425" s="34"/>
      <c r="AD425" s="34"/>
      <c r="AE425" s="34"/>
      <c r="AF425" s="34"/>
      <c r="AG425" s="34" t="s">
        <v>104</v>
      </c>
      <c r="AH425" s="34">
        <v>0</v>
      </c>
      <c r="AI425" s="34"/>
      <c r="AJ425" s="34"/>
      <c r="AK425" s="34"/>
      <c r="AL425" s="34"/>
      <c r="AM425" s="34"/>
      <c r="AN425" s="34"/>
      <c r="AO425" s="34"/>
      <c r="AP425" s="34"/>
      <c r="AQ425" s="34"/>
      <c r="AR425" s="34"/>
      <c r="AS425" s="34"/>
      <c r="AT425" s="34"/>
      <c r="AU425" s="34"/>
      <c r="AV425" s="34"/>
      <c r="AW425" s="34"/>
      <c r="AX425" s="34"/>
      <c r="AY425" s="34"/>
      <c r="AZ425" s="34"/>
      <c r="BA425" s="34"/>
      <c r="BB425" s="34"/>
      <c r="BC425" s="34"/>
      <c r="BD425" s="34"/>
      <c r="BE425" s="34"/>
      <c r="BF425" s="34"/>
      <c r="BG425" s="34"/>
      <c r="BH425" s="34"/>
    </row>
    <row r="426" spans="1:60" ht="33.75" outlineLevel="1" x14ac:dyDescent="0.2">
      <c r="A426" s="35"/>
      <c r="B426" s="36"/>
      <c r="C426" s="70" t="s">
        <v>428</v>
      </c>
      <c r="D426" s="71"/>
      <c r="E426" s="72">
        <v>42.5</v>
      </c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4"/>
      <c r="Y426" s="34"/>
      <c r="Z426" s="34"/>
      <c r="AA426" s="34"/>
      <c r="AB426" s="34"/>
      <c r="AC426" s="34"/>
      <c r="AD426" s="34"/>
      <c r="AE426" s="34"/>
      <c r="AF426" s="34"/>
      <c r="AG426" s="34" t="s">
        <v>104</v>
      </c>
      <c r="AH426" s="34">
        <v>0</v>
      </c>
      <c r="AI426" s="34"/>
      <c r="AJ426" s="34"/>
      <c r="AK426" s="34"/>
      <c r="AL426" s="34"/>
      <c r="AM426" s="34"/>
      <c r="AN426" s="34"/>
      <c r="AO426" s="34"/>
      <c r="AP426" s="34"/>
      <c r="AQ426" s="34"/>
      <c r="AR426" s="34"/>
      <c r="AS426" s="34"/>
      <c r="AT426" s="34"/>
      <c r="AU426" s="34"/>
      <c r="AV426" s="34"/>
      <c r="AW426" s="34"/>
      <c r="AX426" s="34"/>
      <c r="AY426" s="34"/>
      <c r="AZ426" s="34"/>
      <c r="BA426" s="34"/>
      <c r="BB426" s="34"/>
      <c r="BC426" s="34"/>
      <c r="BD426" s="34"/>
      <c r="BE426" s="34"/>
      <c r="BF426" s="34"/>
      <c r="BG426" s="34"/>
      <c r="BH426" s="34"/>
    </row>
    <row r="427" spans="1:60" outlineLevel="1" x14ac:dyDescent="0.2">
      <c r="A427" s="35"/>
      <c r="B427" s="36"/>
      <c r="C427" s="70" t="s">
        <v>429</v>
      </c>
      <c r="D427" s="71"/>
      <c r="E427" s="72">
        <v>3</v>
      </c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4"/>
      <c r="Y427" s="34"/>
      <c r="Z427" s="34"/>
      <c r="AA427" s="34"/>
      <c r="AB427" s="34"/>
      <c r="AC427" s="34"/>
      <c r="AD427" s="34"/>
      <c r="AE427" s="34"/>
      <c r="AF427" s="34"/>
      <c r="AG427" s="34" t="s">
        <v>104</v>
      </c>
      <c r="AH427" s="34">
        <v>0</v>
      </c>
      <c r="AI427" s="34"/>
      <c r="AJ427" s="34"/>
      <c r="AK427" s="34"/>
      <c r="AL427" s="34"/>
      <c r="AM427" s="34"/>
      <c r="AN427" s="34"/>
      <c r="AO427" s="34"/>
      <c r="AP427" s="34"/>
      <c r="AQ427" s="34"/>
      <c r="AR427" s="34"/>
      <c r="AS427" s="34"/>
      <c r="AT427" s="34"/>
      <c r="AU427" s="34"/>
      <c r="AV427" s="34"/>
      <c r="AW427" s="34"/>
      <c r="AX427" s="34"/>
      <c r="AY427" s="34"/>
      <c r="AZ427" s="34"/>
      <c r="BA427" s="34"/>
      <c r="BB427" s="34"/>
      <c r="BC427" s="34"/>
      <c r="BD427" s="34"/>
      <c r="BE427" s="34"/>
      <c r="BF427" s="34"/>
      <c r="BG427" s="34"/>
      <c r="BH427" s="34"/>
    </row>
    <row r="428" spans="1:60" outlineLevel="1" x14ac:dyDescent="0.2">
      <c r="A428" s="35"/>
      <c r="B428" s="36"/>
      <c r="C428" s="70" t="s">
        <v>121</v>
      </c>
      <c r="D428" s="71"/>
      <c r="E428" s="72">
        <v>45.5</v>
      </c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4"/>
      <c r="Y428" s="34"/>
      <c r="Z428" s="34"/>
      <c r="AA428" s="34"/>
      <c r="AB428" s="34"/>
      <c r="AC428" s="34"/>
      <c r="AD428" s="34"/>
      <c r="AE428" s="34"/>
      <c r="AF428" s="34"/>
      <c r="AG428" s="34" t="s">
        <v>104</v>
      </c>
      <c r="AH428" s="34">
        <v>1</v>
      </c>
      <c r="AI428" s="34"/>
      <c r="AJ428" s="34"/>
      <c r="AK428" s="34"/>
      <c r="AL428" s="34"/>
      <c r="AM428" s="34"/>
      <c r="AN428" s="34"/>
      <c r="AO428" s="34"/>
      <c r="AP428" s="34"/>
      <c r="AQ428" s="34"/>
      <c r="AR428" s="34"/>
      <c r="AS428" s="34"/>
      <c r="AT428" s="34"/>
      <c r="AU428" s="34"/>
      <c r="AV428" s="34"/>
      <c r="AW428" s="34"/>
      <c r="AX428" s="34"/>
      <c r="AY428" s="34"/>
      <c r="AZ428" s="34"/>
      <c r="BA428" s="34"/>
      <c r="BB428" s="34"/>
      <c r="BC428" s="34"/>
      <c r="BD428" s="34"/>
      <c r="BE428" s="34"/>
      <c r="BF428" s="34"/>
      <c r="BG428" s="34"/>
      <c r="BH428" s="34"/>
    </row>
    <row r="429" spans="1:60" ht="22.5" outlineLevel="1" x14ac:dyDescent="0.2">
      <c r="A429" s="35"/>
      <c r="B429" s="36"/>
      <c r="C429" s="70" t="s">
        <v>430</v>
      </c>
      <c r="D429" s="71"/>
      <c r="E429" s="72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4"/>
      <c r="Y429" s="34"/>
      <c r="Z429" s="34"/>
      <c r="AA429" s="34"/>
      <c r="AB429" s="34"/>
      <c r="AC429" s="34"/>
      <c r="AD429" s="34"/>
      <c r="AE429" s="34"/>
      <c r="AF429" s="34"/>
      <c r="AG429" s="34" t="s">
        <v>104</v>
      </c>
      <c r="AH429" s="34">
        <v>0</v>
      </c>
      <c r="AI429" s="34"/>
      <c r="AJ429" s="34"/>
      <c r="AK429" s="34"/>
      <c r="AL429" s="34"/>
      <c r="AM429" s="34"/>
      <c r="AN429" s="34"/>
      <c r="AO429" s="34"/>
      <c r="AP429" s="34"/>
      <c r="AQ429" s="34"/>
      <c r="AR429" s="34"/>
      <c r="AS429" s="34"/>
      <c r="AT429" s="34"/>
      <c r="AU429" s="34"/>
      <c r="AV429" s="34"/>
      <c r="AW429" s="34"/>
      <c r="AX429" s="34"/>
      <c r="AY429" s="34"/>
      <c r="AZ429" s="34"/>
      <c r="BA429" s="34"/>
      <c r="BB429" s="34"/>
      <c r="BC429" s="34"/>
      <c r="BD429" s="34"/>
      <c r="BE429" s="34"/>
      <c r="BF429" s="34"/>
      <c r="BG429" s="34"/>
      <c r="BH429" s="34"/>
    </row>
    <row r="430" spans="1:60" ht="22.5" outlineLevel="1" x14ac:dyDescent="0.2">
      <c r="A430" s="35"/>
      <c r="B430" s="36"/>
      <c r="C430" s="70" t="s">
        <v>417</v>
      </c>
      <c r="D430" s="71"/>
      <c r="E430" s="72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4"/>
      <c r="Y430" s="34"/>
      <c r="Z430" s="34"/>
      <c r="AA430" s="34"/>
      <c r="AB430" s="34"/>
      <c r="AC430" s="34"/>
      <c r="AD430" s="34"/>
      <c r="AE430" s="34"/>
      <c r="AF430" s="34"/>
      <c r="AG430" s="34" t="s">
        <v>104</v>
      </c>
      <c r="AH430" s="34">
        <v>0</v>
      </c>
      <c r="AI430" s="34"/>
      <c r="AJ430" s="34"/>
      <c r="AK430" s="34"/>
      <c r="AL430" s="34"/>
      <c r="AM430" s="34"/>
      <c r="AN430" s="34"/>
      <c r="AO430" s="34"/>
      <c r="AP430" s="34"/>
      <c r="AQ430" s="34"/>
      <c r="AR430" s="34"/>
      <c r="AS430" s="34"/>
      <c r="AT430" s="34"/>
      <c r="AU430" s="34"/>
      <c r="AV430" s="34"/>
      <c r="AW430" s="34"/>
      <c r="AX430" s="34"/>
      <c r="AY430" s="34"/>
      <c r="AZ430" s="34"/>
      <c r="BA430" s="34"/>
      <c r="BB430" s="34"/>
      <c r="BC430" s="34"/>
      <c r="BD430" s="34"/>
      <c r="BE430" s="34"/>
      <c r="BF430" s="34"/>
      <c r="BG430" s="34"/>
      <c r="BH430" s="34"/>
    </row>
    <row r="431" spans="1:60" outlineLevel="1" x14ac:dyDescent="0.2">
      <c r="A431" s="35"/>
      <c r="B431" s="36"/>
      <c r="C431" s="70" t="s">
        <v>431</v>
      </c>
      <c r="D431" s="71"/>
      <c r="E431" s="72">
        <v>6</v>
      </c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4"/>
      <c r="Y431" s="34"/>
      <c r="Z431" s="34"/>
      <c r="AA431" s="34"/>
      <c r="AB431" s="34"/>
      <c r="AC431" s="34"/>
      <c r="AD431" s="34"/>
      <c r="AE431" s="34"/>
      <c r="AF431" s="34"/>
      <c r="AG431" s="34" t="s">
        <v>104</v>
      </c>
      <c r="AH431" s="34">
        <v>0</v>
      </c>
      <c r="AI431" s="34"/>
      <c r="AJ431" s="34"/>
      <c r="AK431" s="34"/>
      <c r="AL431" s="34"/>
      <c r="AM431" s="34"/>
      <c r="AN431" s="34"/>
      <c r="AO431" s="34"/>
      <c r="AP431" s="34"/>
      <c r="AQ431" s="34"/>
      <c r="AR431" s="34"/>
      <c r="AS431" s="34"/>
      <c r="AT431" s="34"/>
      <c r="AU431" s="34"/>
      <c r="AV431" s="34"/>
      <c r="AW431" s="34"/>
      <c r="AX431" s="34"/>
      <c r="AY431" s="34"/>
      <c r="AZ431" s="34"/>
      <c r="BA431" s="34"/>
      <c r="BB431" s="34"/>
      <c r="BC431" s="34"/>
      <c r="BD431" s="34"/>
      <c r="BE431" s="34"/>
      <c r="BF431" s="34"/>
      <c r="BG431" s="34"/>
      <c r="BH431" s="34"/>
    </row>
    <row r="432" spans="1:60" outlineLevel="1" x14ac:dyDescent="0.2">
      <c r="A432" s="35"/>
      <c r="B432" s="36"/>
      <c r="C432" s="70" t="s">
        <v>432</v>
      </c>
      <c r="D432" s="71"/>
      <c r="E432" s="72">
        <v>18.5</v>
      </c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4"/>
      <c r="Y432" s="34"/>
      <c r="Z432" s="34"/>
      <c r="AA432" s="34"/>
      <c r="AB432" s="34"/>
      <c r="AC432" s="34"/>
      <c r="AD432" s="34"/>
      <c r="AE432" s="34"/>
      <c r="AF432" s="34"/>
      <c r="AG432" s="34" t="s">
        <v>104</v>
      </c>
      <c r="AH432" s="34">
        <v>0</v>
      </c>
      <c r="AI432" s="34"/>
      <c r="AJ432" s="34"/>
      <c r="AK432" s="34"/>
      <c r="AL432" s="34"/>
      <c r="AM432" s="34"/>
      <c r="AN432" s="34"/>
      <c r="AO432" s="34"/>
      <c r="AP432" s="34"/>
      <c r="AQ432" s="34"/>
      <c r="AR432" s="34"/>
      <c r="AS432" s="34"/>
      <c r="AT432" s="34"/>
      <c r="AU432" s="34"/>
      <c r="AV432" s="34"/>
      <c r="AW432" s="34"/>
      <c r="AX432" s="34"/>
      <c r="AY432" s="34"/>
      <c r="AZ432" s="34"/>
      <c r="BA432" s="34"/>
      <c r="BB432" s="34"/>
      <c r="BC432" s="34"/>
      <c r="BD432" s="34"/>
      <c r="BE432" s="34"/>
      <c r="BF432" s="34"/>
      <c r="BG432" s="34"/>
      <c r="BH432" s="34"/>
    </row>
    <row r="433" spans="1:60" outlineLevel="1" x14ac:dyDescent="0.2">
      <c r="A433" s="35"/>
      <c r="B433" s="36"/>
      <c r="C433" s="70" t="s">
        <v>433</v>
      </c>
      <c r="D433" s="71"/>
      <c r="E433" s="72">
        <v>3.9000000000000004</v>
      </c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4"/>
      <c r="Y433" s="34"/>
      <c r="Z433" s="34"/>
      <c r="AA433" s="34"/>
      <c r="AB433" s="34"/>
      <c r="AC433" s="34"/>
      <c r="AD433" s="34"/>
      <c r="AE433" s="34"/>
      <c r="AF433" s="34"/>
      <c r="AG433" s="34" t="s">
        <v>104</v>
      </c>
      <c r="AH433" s="34">
        <v>0</v>
      </c>
      <c r="AI433" s="34"/>
      <c r="AJ433" s="34"/>
      <c r="AK433" s="34"/>
      <c r="AL433" s="34"/>
      <c r="AM433" s="34"/>
      <c r="AN433" s="34"/>
      <c r="AO433" s="34"/>
      <c r="AP433" s="34"/>
      <c r="AQ433" s="34"/>
      <c r="AR433" s="34"/>
      <c r="AS433" s="34"/>
      <c r="AT433" s="34"/>
      <c r="AU433" s="34"/>
      <c r="AV433" s="34"/>
      <c r="AW433" s="34"/>
      <c r="AX433" s="34"/>
      <c r="AY433" s="34"/>
      <c r="AZ433" s="34"/>
      <c r="BA433" s="34"/>
      <c r="BB433" s="34"/>
      <c r="BC433" s="34"/>
      <c r="BD433" s="34"/>
      <c r="BE433" s="34"/>
      <c r="BF433" s="34"/>
      <c r="BG433" s="34"/>
      <c r="BH433" s="34"/>
    </row>
    <row r="434" spans="1:60" outlineLevel="1" x14ac:dyDescent="0.2">
      <c r="A434" s="35"/>
      <c r="B434" s="36"/>
      <c r="C434" s="70" t="s">
        <v>121</v>
      </c>
      <c r="D434" s="71"/>
      <c r="E434" s="72">
        <v>28.400000000000002</v>
      </c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4"/>
      <c r="Y434" s="34"/>
      <c r="Z434" s="34"/>
      <c r="AA434" s="34"/>
      <c r="AB434" s="34"/>
      <c r="AC434" s="34"/>
      <c r="AD434" s="34"/>
      <c r="AE434" s="34"/>
      <c r="AF434" s="34"/>
      <c r="AG434" s="34" t="s">
        <v>104</v>
      </c>
      <c r="AH434" s="34">
        <v>1</v>
      </c>
      <c r="AI434" s="34"/>
      <c r="AJ434" s="34"/>
      <c r="AK434" s="34"/>
      <c r="AL434" s="34"/>
      <c r="AM434" s="34"/>
      <c r="AN434" s="34"/>
      <c r="AO434" s="34"/>
      <c r="AP434" s="34"/>
      <c r="AQ434" s="34"/>
      <c r="AR434" s="34"/>
      <c r="AS434" s="34"/>
      <c r="AT434" s="34"/>
      <c r="AU434" s="34"/>
      <c r="AV434" s="34"/>
      <c r="AW434" s="34"/>
      <c r="AX434" s="34"/>
      <c r="AY434" s="34"/>
      <c r="AZ434" s="34"/>
      <c r="BA434" s="34"/>
      <c r="BB434" s="34"/>
      <c r="BC434" s="34"/>
      <c r="BD434" s="34"/>
      <c r="BE434" s="34"/>
      <c r="BF434" s="34"/>
      <c r="BG434" s="34"/>
      <c r="BH434" s="34"/>
    </row>
    <row r="435" spans="1:60" ht="22.5" outlineLevel="1" x14ac:dyDescent="0.2">
      <c r="A435" s="35"/>
      <c r="B435" s="36"/>
      <c r="C435" s="70" t="s">
        <v>434</v>
      </c>
      <c r="D435" s="71"/>
      <c r="E435" s="72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4"/>
      <c r="Y435" s="34"/>
      <c r="Z435" s="34"/>
      <c r="AA435" s="34"/>
      <c r="AB435" s="34"/>
      <c r="AC435" s="34"/>
      <c r="AD435" s="34"/>
      <c r="AE435" s="34"/>
      <c r="AF435" s="34"/>
      <c r="AG435" s="34" t="s">
        <v>104</v>
      </c>
      <c r="AH435" s="34">
        <v>0</v>
      </c>
      <c r="AI435" s="34"/>
      <c r="AJ435" s="34"/>
      <c r="AK435" s="34"/>
      <c r="AL435" s="34"/>
      <c r="AM435" s="34"/>
      <c r="AN435" s="34"/>
      <c r="AO435" s="34"/>
      <c r="AP435" s="34"/>
      <c r="AQ435" s="34"/>
      <c r="AR435" s="34"/>
      <c r="AS435" s="34"/>
      <c r="AT435" s="34"/>
      <c r="AU435" s="34"/>
      <c r="AV435" s="34"/>
      <c r="AW435" s="34"/>
      <c r="AX435" s="34"/>
      <c r="AY435" s="34"/>
      <c r="AZ435" s="34"/>
      <c r="BA435" s="34"/>
      <c r="BB435" s="34"/>
      <c r="BC435" s="34"/>
      <c r="BD435" s="34"/>
      <c r="BE435" s="34"/>
      <c r="BF435" s="34"/>
      <c r="BG435" s="34"/>
      <c r="BH435" s="34"/>
    </row>
    <row r="436" spans="1:60" ht="22.5" outlineLevel="1" x14ac:dyDescent="0.2">
      <c r="A436" s="35"/>
      <c r="B436" s="36"/>
      <c r="C436" s="70" t="s">
        <v>435</v>
      </c>
      <c r="D436" s="71"/>
      <c r="E436" s="72">
        <v>11.100000000000001</v>
      </c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4"/>
      <c r="Y436" s="34"/>
      <c r="Z436" s="34"/>
      <c r="AA436" s="34"/>
      <c r="AB436" s="34"/>
      <c r="AC436" s="34"/>
      <c r="AD436" s="34"/>
      <c r="AE436" s="34"/>
      <c r="AF436" s="34"/>
      <c r="AG436" s="34" t="s">
        <v>104</v>
      </c>
      <c r="AH436" s="34">
        <v>0</v>
      </c>
      <c r="AI436" s="34"/>
      <c r="AJ436" s="34"/>
      <c r="AK436" s="34"/>
      <c r="AL436" s="34"/>
      <c r="AM436" s="34"/>
      <c r="AN436" s="34"/>
      <c r="AO436" s="34"/>
      <c r="AP436" s="34"/>
      <c r="AQ436" s="34"/>
      <c r="AR436" s="34"/>
      <c r="AS436" s="34"/>
      <c r="AT436" s="34"/>
      <c r="AU436" s="34"/>
      <c r="AV436" s="34"/>
      <c r="AW436" s="34"/>
      <c r="AX436" s="34"/>
      <c r="AY436" s="34"/>
      <c r="AZ436" s="34"/>
      <c r="BA436" s="34"/>
      <c r="BB436" s="34"/>
      <c r="BC436" s="34"/>
      <c r="BD436" s="34"/>
      <c r="BE436" s="34"/>
      <c r="BF436" s="34"/>
      <c r="BG436" s="34"/>
      <c r="BH436" s="34"/>
    </row>
    <row r="437" spans="1:60" outlineLevel="1" x14ac:dyDescent="0.2">
      <c r="A437" s="35"/>
      <c r="B437" s="36"/>
      <c r="C437" s="70" t="s">
        <v>121</v>
      </c>
      <c r="D437" s="71"/>
      <c r="E437" s="72">
        <v>11.100000000000001</v>
      </c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4"/>
      <c r="Y437" s="34"/>
      <c r="Z437" s="34"/>
      <c r="AA437" s="34"/>
      <c r="AB437" s="34"/>
      <c r="AC437" s="34"/>
      <c r="AD437" s="34"/>
      <c r="AE437" s="34"/>
      <c r="AF437" s="34"/>
      <c r="AG437" s="34" t="s">
        <v>104</v>
      </c>
      <c r="AH437" s="34">
        <v>1</v>
      </c>
      <c r="AI437" s="34"/>
      <c r="AJ437" s="34"/>
      <c r="AK437" s="34"/>
      <c r="AL437" s="34"/>
      <c r="AM437" s="34"/>
      <c r="AN437" s="34"/>
      <c r="AO437" s="34"/>
      <c r="AP437" s="34"/>
      <c r="AQ437" s="34"/>
      <c r="AR437" s="34"/>
      <c r="AS437" s="34"/>
      <c r="AT437" s="34"/>
      <c r="AU437" s="34"/>
      <c r="AV437" s="34"/>
      <c r="AW437" s="34"/>
      <c r="AX437" s="34"/>
      <c r="AY437" s="34"/>
      <c r="AZ437" s="34"/>
      <c r="BA437" s="34"/>
      <c r="BB437" s="34"/>
      <c r="BC437" s="34"/>
      <c r="BD437" s="34"/>
      <c r="BE437" s="34"/>
      <c r="BF437" s="34"/>
      <c r="BG437" s="34"/>
      <c r="BH437" s="34"/>
    </row>
    <row r="438" spans="1:60" outlineLevel="1" x14ac:dyDescent="0.2">
      <c r="A438" s="25">
        <v>61</v>
      </c>
      <c r="B438" s="26" t="s">
        <v>436</v>
      </c>
      <c r="C438" s="27" t="s">
        <v>437</v>
      </c>
      <c r="D438" s="28" t="s">
        <v>282</v>
      </c>
      <c r="E438" s="29">
        <v>31.5</v>
      </c>
      <c r="F438" s="30"/>
      <c r="G438" s="31">
        <f>ROUND(E438*F438,2)</f>
        <v>0</v>
      </c>
      <c r="H438" s="32"/>
      <c r="I438" s="33">
        <f>ROUND(E438*H438,2)</f>
        <v>0</v>
      </c>
      <c r="J438" s="32"/>
      <c r="K438" s="33">
        <f>ROUND(E438*J438,2)</f>
        <v>0</v>
      </c>
      <c r="L438" s="33">
        <v>21</v>
      </c>
      <c r="M438" s="33">
        <f>G438*(1+L438/100)</f>
        <v>0</v>
      </c>
      <c r="N438" s="33">
        <v>0</v>
      </c>
      <c r="O438" s="33">
        <f>ROUND(E438*N438,2)</f>
        <v>0</v>
      </c>
      <c r="P438" s="33">
        <v>0</v>
      </c>
      <c r="Q438" s="33">
        <f>ROUND(E438*P438,2)</f>
        <v>0</v>
      </c>
      <c r="R438" s="33"/>
      <c r="S438" s="33" t="s">
        <v>100</v>
      </c>
      <c r="T438" s="33" t="s">
        <v>101</v>
      </c>
      <c r="U438" s="33">
        <v>0.45300000000000001</v>
      </c>
      <c r="V438" s="33">
        <f>ROUND(E438*U438,2)</f>
        <v>14.27</v>
      </c>
      <c r="W438" s="33"/>
      <c r="X438" s="34"/>
      <c r="Y438" s="34"/>
      <c r="Z438" s="34"/>
      <c r="AA438" s="34"/>
      <c r="AB438" s="34"/>
      <c r="AC438" s="34"/>
      <c r="AD438" s="34"/>
      <c r="AE438" s="34"/>
      <c r="AF438" s="34"/>
      <c r="AG438" s="34" t="s">
        <v>102</v>
      </c>
      <c r="AH438" s="34"/>
      <c r="AI438" s="34"/>
      <c r="AJ438" s="34"/>
      <c r="AK438" s="34"/>
      <c r="AL438" s="34"/>
      <c r="AM438" s="34"/>
      <c r="AN438" s="34"/>
      <c r="AO438" s="34"/>
      <c r="AP438" s="34"/>
      <c r="AQ438" s="34"/>
      <c r="AR438" s="34"/>
      <c r="AS438" s="34"/>
      <c r="AT438" s="34"/>
      <c r="AU438" s="34"/>
      <c r="AV438" s="34"/>
      <c r="AW438" s="34"/>
      <c r="AX438" s="34"/>
      <c r="AY438" s="34"/>
      <c r="AZ438" s="34"/>
      <c r="BA438" s="34"/>
      <c r="BB438" s="34"/>
      <c r="BC438" s="34"/>
      <c r="BD438" s="34"/>
      <c r="BE438" s="34"/>
      <c r="BF438" s="34"/>
      <c r="BG438" s="34"/>
      <c r="BH438" s="34"/>
    </row>
    <row r="439" spans="1:60" outlineLevel="1" x14ac:dyDescent="0.2">
      <c r="A439" s="35"/>
      <c r="B439" s="36"/>
      <c r="C439" s="70" t="s">
        <v>438</v>
      </c>
      <c r="D439" s="71"/>
      <c r="E439" s="72">
        <v>6.5</v>
      </c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4"/>
      <c r="Y439" s="34"/>
      <c r="Z439" s="34"/>
      <c r="AA439" s="34"/>
      <c r="AB439" s="34"/>
      <c r="AC439" s="34"/>
      <c r="AD439" s="34"/>
      <c r="AE439" s="34"/>
      <c r="AF439" s="34"/>
      <c r="AG439" s="34" t="s">
        <v>104</v>
      </c>
      <c r="AH439" s="34">
        <v>0</v>
      </c>
      <c r="AI439" s="34"/>
      <c r="AJ439" s="34"/>
      <c r="AK439" s="34"/>
      <c r="AL439" s="34"/>
      <c r="AM439" s="34"/>
      <c r="AN439" s="34"/>
      <c r="AO439" s="34"/>
      <c r="AP439" s="34"/>
      <c r="AQ439" s="34"/>
      <c r="AR439" s="34"/>
      <c r="AS439" s="34"/>
      <c r="AT439" s="34"/>
      <c r="AU439" s="34"/>
      <c r="AV439" s="34"/>
      <c r="AW439" s="34"/>
      <c r="AX439" s="34"/>
      <c r="AY439" s="34"/>
      <c r="AZ439" s="34"/>
      <c r="BA439" s="34"/>
      <c r="BB439" s="34"/>
      <c r="BC439" s="34"/>
      <c r="BD439" s="34"/>
      <c r="BE439" s="34"/>
      <c r="BF439" s="34"/>
      <c r="BG439" s="34"/>
      <c r="BH439" s="34"/>
    </row>
    <row r="440" spans="1:60" outlineLevel="1" x14ac:dyDescent="0.2">
      <c r="A440" s="35"/>
      <c r="B440" s="36"/>
      <c r="C440" s="70" t="s">
        <v>439</v>
      </c>
      <c r="D440" s="71"/>
      <c r="E440" s="72">
        <v>25</v>
      </c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4"/>
      <c r="Y440" s="34"/>
      <c r="Z440" s="34"/>
      <c r="AA440" s="34"/>
      <c r="AB440" s="34"/>
      <c r="AC440" s="34"/>
      <c r="AD440" s="34"/>
      <c r="AE440" s="34"/>
      <c r="AF440" s="34"/>
      <c r="AG440" s="34" t="s">
        <v>104</v>
      </c>
      <c r="AH440" s="34">
        <v>0</v>
      </c>
      <c r="AI440" s="34"/>
      <c r="AJ440" s="34"/>
      <c r="AK440" s="34"/>
      <c r="AL440" s="34"/>
      <c r="AM440" s="34"/>
      <c r="AN440" s="34"/>
      <c r="AO440" s="34"/>
      <c r="AP440" s="34"/>
      <c r="AQ440" s="34"/>
      <c r="AR440" s="34"/>
      <c r="AS440" s="34"/>
      <c r="AT440" s="34"/>
      <c r="AU440" s="34"/>
      <c r="AV440" s="34"/>
      <c r="AW440" s="34"/>
      <c r="AX440" s="34"/>
      <c r="AY440" s="34"/>
      <c r="AZ440" s="34"/>
      <c r="BA440" s="34"/>
      <c r="BB440" s="34"/>
      <c r="BC440" s="34"/>
      <c r="BD440" s="34"/>
      <c r="BE440" s="34"/>
      <c r="BF440" s="34"/>
      <c r="BG440" s="34"/>
      <c r="BH440" s="34"/>
    </row>
    <row r="441" spans="1:60" outlineLevel="1" x14ac:dyDescent="0.2">
      <c r="A441" s="25">
        <v>62</v>
      </c>
      <c r="B441" s="26" t="s">
        <v>440</v>
      </c>
      <c r="C441" s="27" t="s">
        <v>441</v>
      </c>
      <c r="D441" s="28" t="s">
        <v>282</v>
      </c>
      <c r="E441" s="29">
        <v>31.5</v>
      </c>
      <c r="F441" s="30"/>
      <c r="G441" s="31">
        <f>ROUND(E441*F441,2)</f>
        <v>0</v>
      </c>
      <c r="H441" s="32"/>
      <c r="I441" s="33">
        <f>ROUND(E441*H441,2)</f>
        <v>0</v>
      </c>
      <c r="J441" s="32"/>
      <c r="K441" s="33">
        <f>ROUND(E441*J441,2)</f>
        <v>0</v>
      </c>
      <c r="L441" s="33">
        <v>21</v>
      </c>
      <c r="M441" s="33">
        <f>G441*(1+L441/100)</f>
        <v>0</v>
      </c>
      <c r="N441" s="33">
        <v>0</v>
      </c>
      <c r="O441" s="33">
        <f>ROUND(E441*N441,2)</f>
        <v>0</v>
      </c>
      <c r="P441" s="33">
        <v>0</v>
      </c>
      <c r="Q441" s="33">
        <f>ROUND(E441*P441,2)</f>
        <v>0</v>
      </c>
      <c r="R441" s="33"/>
      <c r="S441" s="33" t="s">
        <v>100</v>
      </c>
      <c r="T441" s="33" t="s">
        <v>101</v>
      </c>
      <c r="U441" s="33">
        <v>6.7000000000000004E-2</v>
      </c>
      <c r="V441" s="33">
        <f>ROUND(E441*U441,2)</f>
        <v>2.11</v>
      </c>
      <c r="W441" s="33"/>
      <c r="X441" s="34"/>
      <c r="Y441" s="34"/>
      <c r="Z441" s="34"/>
      <c r="AA441" s="34"/>
      <c r="AB441" s="34"/>
      <c r="AC441" s="34"/>
      <c r="AD441" s="34"/>
      <c r="AE441" s="34"/>
      <c r="AF441" s="34"/>
      <c r="AG441" s="34" t="s">
        <v>102</v>
      </c>
      <c r="AH441" s="34"/>
      <c r="AI441" s="34"/>
      <c r="AJ441" s="34"/>
      <c r="AK441" s="34"/>
      <c r="AL441" s="34"/>
      <c r="AM441" s="34"/>
      <c r="AN441" s="34"/>
      <c r="AO441" s="34"/>
      <c r="AP441" s="34"/>
      <c r="AQ441" s="34"/>
      <c r="AR441" s="34"/>
      <c r="AS441" s="34"/>
      <c r="AT441" s="34"/>
      <c r="AU441" s="34"/>
      <c r="AV441" s="34"/>
      <c r="AW441" s="34"/>
      <c r="AX441" s="34"/>
      <c r="AY441" s="34"/>
      <c r="AZ441" s="34"/>
      <c r="BA441" s="34"/>
      <c r="BB441" s="34"/>
      <c r="BC441" s="34"/>
      <c r="BD441" s="34"/>
      <c r="BE441" s="34"/>
      <c r="BF441" s="34"/>
      <c r="BG441" s="34"/>
      <c r="BH441" s="34"/>
    </row>
    <row r="442" spans="1:60" outlineLevel="1" x14ac:dyDescent="0.2">
      <c r="A442" s="35"/>
      <c r="B442" s="36"/>
      <c r="C442" s="70" t="s">
        <v>438</v>
      </c>
      <c r="D442" s="71"/>
      <c r="E442" s="72">
        <v>6.5</v>
      </c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4"/>
      <c r="Y442" s="34"/>
      <c r="Z442" s="34"/>
      <c r="AA442" s="34"/>
      <c r="AB442" s="34"/>
      <c r="AC442" s="34"/>
      <c r="AD442" s="34"/>
      <c r="AE442" s="34"/>
      <c r="AF442" s="34"/>
      <c r="AG442" s="34" t="s">
        <v>104</v>
      </c>
      <c r="AH442" s="34">
        <v>0</v>
      </c>
      <c r="AI442" s="34"/>
      <c r="AJ442" s="34"/>
      <c r="AK442" s="34"/>
      <c r="AL442" s="34"/>
      <c r="AM442" s="34"/>
      <c r="AN442" s="34"/>
      <c r="AO442" s="34"/>
      <c r="AP442" s="34"/>
      <c r="AQ442" s="34"/>
      <c r="AR442" s="34"/>
      <c r="AS442" s="34"/>
      <c r="AT442" s="34"/>
      <c r="AU442" s="34"/>
      <c r="AV442" s="34"/>
      <c r="AW442" s="34"/>
      <c r="AX442" s="34"/>
      <c r="AY442" s="34"/>
      <c r="AZ442" s="34"/>
      <c r="BA442" s="34"/>
      <c r="BB442" s="34"/>
      <c r="BC442" s="34"/>
      <c r="BD442" s="34"/>
      <c r="BE442" s="34"/>
      <c r="BF442" s="34"/>
      <c r="BG442" s="34"/>
      <c r="BH442" s="34"/>
    </row>
    <row r="443" spans="1:60" outlineLevel="1" x14ac:dyDescent="0.2">
      <c r="A443" s="35"/>
      <c r="B443" s="36"/>
      <c r="C443" s="70" t="s">
        <v>439</v>
      </c>
      <c r="D443" s="71"/>
      <c r="E443" s="72">
        <v>25</v>
      </c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4"/>
      <c r="Y443" s="34"/>
      <c r="Z443" s="34"/>
      <c r="AA443" s="34"/>
      <c r="AB443" s="34"/>
      <c r="AC443" s="34"/>
      <c r="AD443" s="34"/>
      <c r="AE443" s="34"/>
      <c r="AF443" s="34"/>
      <c r="AG443" s="34" t="s">
        <v>104</v>
      </c>
      <c r="AH443" s="34">
        <v>0</v>
      </c>
      <c r="AI443" s="34"/>
      <c r="AJ443" s="34"/>
      <c r="AK443" s="34"/>
      <c r="AL443" s="34"/>
      <c r="AM443" s="34"/>
      <c r="AN443" s="34"/>
      <c r="AO443" s="34"/>
      <c r="AP443" s="34"/>
      <c r="AQ443" s="34"/>
      <c r="AR443" s="34"/>
      <c r="AS443" s="34"/>
      <c r="AT443" s="34"/>
      <c r="AU443" s="34"/>
      <c r="AV443" s="34"/>
      <c r="AW443" s="34"/>
      <c r="AX443" s="34"/>
      <c r="AY443" s="34"/>
      <c r="AZ443" s="34"/>
      <c r="BA443" s="34"/>
      <c r="BB443" s="34"/>
      <c r="BC443" s="34"/>
      <c r="BD443" s="34"/>
      <c r="BE443" s="34"/>
      <c r="BF443" s="34"/>
      <c r="BG443" s="34"/>
      <c r="BH443" s="34"/>
    </row>
    <row r="444" spans="1:60" outlineLevel="1" x14ac:dyDescent="0.2">
      <c r="A444" s="25">
        <v>63</v>
      </c>
      <c r="B444" s="26" t="s">
        <v>442</v>
      </c>
      <c r="C444" s="27" t="s">
        <v>443</v>
      </c>
      <c r="D444" s="28" t="s">
        <v>282</v>
      </c>
      <c r="E444" s="29">
        <v>31.5</v>
      </c>
      <c r="F444" s="30"/>
      <c r="G444" s="31">
        <f>ROUND(E444*F444,2)</f>
        <v>0</v>
      </c>
      <c r="H444" s="32"/>
      <c r="I444" s="33">
        <f>ROUND(E444*H444,2)</f>
        <v>0</v>
      </c>
      <c r="J444" s="32"/>
      <c r="K444" s="33">
        <f>ROUND(E444*J444,2)</f>
        <v>0</v>
      </c>
      <c r="L444" s="33">
        <v>21</v>
      </c>
      <c r="M444" s="33">
        <f>G444*(1+L444/100)</f>
        <v>0</v>
      </c>
      <c r="N444" s="33">
        <v>0</v>
      </c>
      <c r="O444" s="33">
        <f>ROUND(E444*N444,2)</f>
        <v>0</v>
      </c>
      <c r="P444" s="33">
        <v>0</v>
      </c>
      <c r="Q444" s="33">
        <f>ROUND(E444*P444,2)</f>
        <v>0</v>
      </c>
      <c r="R444" s="33"/>
      <c r="S444" s="33" t="s">
        <v>100</v>
      </c>
      <c r="T444" s="33" t="s">
        <v>101</v>
      </c>
      <c r="U444" s="33">
        <v>3.2000000000000001E-2</v>
      </c>
      <c r="V444" s="33">
        <f>ROUND(E444*U444,2)</f>
        <v>1.01</v>
      </c>
      <c r="W444" s="33"/>
      <c r="X444" s="34"/>
      <c r="Y444" s="34"/>
      <c r="Z444" s="34"/>
      <c r="AA444" s="34"/>
      <c r="AB444" s="34"/>
      <c r="AC444" s="34"/>
      <c r="AD444" s="34"/>
      <c r="AE444" s="34"/>
      <c r="AF444" s="34"/>
      <c r="AG444" s="34" t="s">
        <v>102</v>
      </c>
      <c r="AH444" s="34"/>
      <c r="AI444" s="34"/>
      <c r="AJ444" s="34"/>
      <c r="AK444" s="34"/>
      <c r="AL444" s="34"/>
      <c r="AM444" s="34"/>
      <c r="AN444" s="34"/>
      <c r="AO444" s="34"/>
      <c r="AP444" s="34"/>
      <c r="AQ444" s="34"/>
      <c r="AR444" s="34"/>
      <c r="AS444" s="34"/>
      <c r="AT444" s="34"/>
      <c r="AU444" s="34"/>
      <c r="AV444" s="34"/>
      <c r="AW444" s="34"/>
      <c r="AX444" s="34"/>
      <c r="AY444" s="34"/>
      <c r="AZ444" s="34"/>
      <c r="BA444" s="34"/>
      <c r="BB444" s="34"/>
      <c r="BC444" s="34"/>
      <c r="BD444" s="34"/>
      <c r="BE444" s="34"/>
      <c r="BF444" s="34"/>
      <c r="BG444" s="34"/>
      <c r="BH444" s="34"/>
    </row>
    <row r="445" spans="1:60" outlineLevel="1" x14ac:dyDescent="0.2">
      <c r="A445" s="35"/>
      <c r="B445" s="36"/>
      <c r="C445" s="70" t="s">
        <v>444</v>
      </c>
      <c r="D445" s="71"/>
      <c r="E445" s="72">
        <v>6.5</v>
      </c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4"/>
      <c r="Y445" s="34"/>
      <c r="Z445" s="34"/>
      <c r="AA445" s="34"/>
      <c r="AB445" s="34"/>
      <c r="AC445" s="34"/>
      <c r="AD445" s="34"/>
      <c r="AE445" s="34"/>
      <c r="AF445" s="34"/>
      <c r="AG445" s="34" t="s">
        <v>104</v>
      </c>
      <c r="AH445" s="34">
        <v>0</v>
      </c>
      <c r="AI445" s="34"/>
      <c r="AJ445" s="34"/>
      <c r="AK445" s="34"/>
      <c r="AL445" s="34"/>
      <c r="AM445" s="34"/>
      <c r="AN445" s="34"/>
      <c r="AO445" s="34"/>
      <c r="AP445" s="34"/>
      <c r="AQ445" s="34"/>
      <c r="AR445" s="34"/>
      <c r="AS445" s="34"/>
      <c r="AT445" s="34"/>
      <c r="AU445" s="34"/>
      <c r="AV445" s="34"/>
      <c r="AW445" s="34"/>
      <c r="AX445" s="34"/>
      <c r="AY445" s="34"/>
      <c r="AZ445" s="34"/>
      <c r="BA445" s="34"/>
      <c r="BB445" s="34"/>
      <c r="BC445" s="34"/>
      <c r="BD445" s="34"/>
      <c r="BE445" s="34"/>
      <c r="BF445" s="34"/>
      <c r="BG445" s="34"/>
      <c r="BH445" s="34"/>
    </row>
    <row r="446" spans="1:60" outlineLevel="1" x14ac:dyDescent="0.2">
      <c r="A446" s="35"/>
      <c r="B446" s="36"/>
      <c r="C446" s="70" t="s">
        <v>445</v>
      </c>
      <c r="D446" s="71"/>
      <c r="E446" s="72">
        <v>25</v>
      </c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4"/>
      <c r="Y446" s="34"/>
      <c r="Z446" s="34"/>
      <c r="AA446" s="34"/>
      <c r="AB446" s="34"/>
      <c r="AC446" s="34"/>
      <c r="AD446" s="34"/>
      <c r="AE446" s="34"/>
      <c r="AF446" s="34"/>
      <c r="AG446" s="34" t="s">
        <v>104</v>
      </c>
      <c r="AH446" s="34">
        <v>0</v>
      </c>
      <c r="AI446" s="34"/>
      <c r="AJ446" s="34"/>
      <c r="AK446" s="34"/>
      <c r="AL446" s="34"/>
      <c r="AM446" s="34"/>
      <c r="AN446" s="34"/>
      <c r="AO446" s="34"/>
      <c r="AP446" s="34"/>
      <c r="AQ446" s="34"/>
      <c r="AR446" s="34"/>
      <c r="AS446" s="34"/>
      <c r="AT446" s="34"/>
      <c r="AU446" s="34"/>
      <c r="AV446" s="34"/>
      <c r="AW446" s="34"/>
      <c r="AX446" s="34"/>
      <c r="AY446" s="34"/>
      <c r="AZ446" s="34"/>
      <c r="BA446" s="34"/>
      <c r="BB446" s="34"/>
      <c r="BC446" s="34"/>
      <c r="BD446" s="34"/>
      <c r="BE446" s="34"/>
      <c r="BF446" s="34"/>
      <c r="BG446" s="34"/>
      <c r="BH446" s="34"/>
    </row>
    <row r="447" spans="1:60" outlineLevel="1" x14ac:dyDescent="0.2">
      <c r="A447" s="25">
        <v>64</v>
      </c>
      <c r="B447" s="26" t="s">
        <v>446</v>
      </c>
      <c r="C447" s="27" t="s">
        <v>447</v>
      </c>
      <c r="D447" s="28" t="s">
        <v>282</v>
      </c>
      <c r="E447" s="29">
        <v>31.5</v>
      </c>
      <c r="F447" s="30"/>
      <c r="G447" s="31">
        <f>ROUND(E447*F447,2)</f>
        <v>0</v>
      </c>
      <c r="H447" s="32"/>
      <c r="I447" s="33">
        <f>ROUND(E447*H447,2)</f>
        <v>0</v>
      </c>
      <c r="J447" s="32"/>
      <c r="K447" s="33">
        <f>ROUND(E447*J447,2)</f>
        <v>0</v>
      </c>
      <c r="L447" s="33">
        <v>21</v>
      </c>
      <c r="M447" s="33">
        <f>G447*(1+L447/100)</f>
        <v>0</v>
      </c>
      <c r="N447" s="33">
        <v>0</v>
      </c>
      <c r="O447" s="33">
        <f>ROUND(E447*N447,2)</f>
        <v>0</v>
      </c>
      <c r="P447" s="33">
        <v>0</v>
      </c>
      <c r="Q447" s="33">
        <f>ROUND(E447*P447,2)</f>
        <v>0</v>
      </c>
      <c r="R447" s="33"/>
      <c r="S447" s="33" t="s">
        <v>100</v>
      </c>
      <c r="T447" s="33" t="s">
        <v>101</v>
      </c>
      <c r="U447" s="33">
        <v>0.13</v>
      </c>
      <c r="V447" s="33">
        <f>ROUND(E447*U447,2)</f>
        <v>4.0999999999999996</v>
      </c>
      <c r="W447" s="33"/>
      <c r="X447" s="34"/>
      <c r="Y447" s="34"/>
      <c r="Z447" s="34"/>
      <c r="AA447" s="34"/>
      <c r="AB447" s="34"/>
      <c r="AC447" s="34"/>
      <c r="AD447" s="34"/>
      <c r="AE447" s="34"/>
      <c r="AF447" s="34"/>
      <c r="AG447" s="34" t="s">
        <v>102</v>
      </c>
      <c r="AH447" s="34"/>
      <c r="AI447" s="34"/>
      <c r="AJ447" s="34"/>
      <c r="AK447" s="34"/>
      <c r="AL447" s="34"/>
      <c r="AM447" s="34"/>
      <c r="AN447" s="34"/>
      <c r="AO447" s="34"/>
      <c r="AP447" s="34"/>
      <c r="AQ447" s="34"/>
      <c r="AR447" s="34"/>
      <c r="AS447" s="34"/>
      <c r="AT447" s="34"/>
      <c r="AU447" s="34"/>
      <c r="AV447" s="34"/>
      <c r="AW447" s="34"/>
      <c r="AX447" s="34"/>
      <c r="AY447" s="34"/>
      <c r="AZ447" s="34"/>
      <c r="BA447" s="34"/>
      <c r="BB447" s="34"/>
      <c r="BC447" s="34"/>
      <c r="BD447" s="34"/>
      <c r="BE447" s="34"/>
      <c r="BF447" s="34"/>
      <c r="BG447" s="34"/>
      <c r="BH447" s="34"/>
    </row>
    <row r="448" spans="1:60" outlineLevel="1" x14ac:dyDescent="0.2">
      <c r="A448" s="35"/>
      <c r="B448" s="36"/>
      <c r="C448" s="70" t="s">
        <v>438</v>
      </c>
      <c r="D448" s="71"/>
      <c r="E448" s="72">
        <v>6.5</v>
      </c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4"/>
      <c r="Y448" s="34"/>
      <c r="Z448" s="34"/>
      <c r="AA448" s="34"/>
      <c r="AB448" s="34"/>
      <c r="AC448" s="34"/>
      <c r="AD448" s="34"/>
      <c r="AE448" s="34"/>
      <c r="AF448" s="34"/>
      <c r="AG448" s="34" t="s">
        <v>104</v>
      </c>
      <c r="AH448" s="34">
        <v>0</v>
      </c>
      <c r="AI448" s="34"/>
      <c r="AJ448" s="34"/>
      <c r="AK448" s="34"/>
      <c r="AL448" s="34"/>
      <c r="AM448" s="34"/>
      <c r="AN448" s="34"/>
      <c r="AO448" s="34"/>
      <c r="AP448" s="34"/>
      <c r="AQ448" s="34"/>
      <c r="AR448" s="34"/>
      <c r="AS448" s="34"/>
      <c r="AT448" s="34"/>
      <c r="AU448" s="34"/>
      <c r="AV448" s="34"/>
      <c r="AW448" s="34"/>
      <c r="AX448" s="34"/>
      <c r="AY448" s="34"/>
      <c r="AZ448" s="34"/>
      <c r="BA448" s="34"/>
      <c r="BB448" s="34"/>
      <c r="BC448" s="34"/>
      <c r="BD448" s="34"/>
      <c r="BE448" s="34"/>
      <c r="BF448" s="34"/>
      <c r="BG448" s="34"/>
      <c r="BH448" s="34"/>
    </row>
    <row r="449" spans="1:60" outlineLevel="1" x14ac:dyDescent="0.2">
      <c r="A449" s="35"/>
      <c r="B449" s="36"/>
      <c r="C449" s="70" t="s">
        <v>439</v>
      </c>
      <c r="D449" s="71"/>
      <c r="E449" s="72">
        <v>25</v>
      </c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4"/>
      <c r="Y449" s="34"/>
      <c r="Z449" s="34"/>
      <c r="AA449" s="34"/>
      <c r="AB449" s="34"/>
      <c r="AC449" s="34"/>
      <c r="AD449" s="34"/>
      <c r="AE449" s="34"/>
      <c r="AF449" s="34"/>
      <c r="AG449" s="34" t="s">
        <v>104</v>
      </c>
      <c r="AH449" s="34">
        <v>0</v>
      </c>
      <c r="AI449" s="34"/>
      <c r="AJ449" s="34"/>
      <c r="AK449" s="34"/>
      <c r="AL449" s="34"/>
      <c r="AM449" s="34"/>
      <c r="AN449" s="34"/>
      <c r="AO449" s="34"/>
      <c r="AP449" s="34"/>
      <c r="AQ449" s="34"/>
      <c r="AR449" s="34"/>
      <c r="AS449" s="34"/>
      <c r="AT449" s="34"/>
      <c r="AU449" s="34"/>
      <c r="AV449" s="34"/>
      <c r="AW449" s="34"/>
      <c r="AX449" s="34"/>
      <c r="AY449" s="34"/>
      <c r="AZ449" s="34"/>
      <c r="BA449" s="34"/>
      <c r="BB449" s="34"/>
      <c r="BC449" s="34"/>
      <c r="BD449" s="34"/>
      <c r="BE449" s="34"/>
      <c r="BF449" s="34"/>
      <c r="BG449" s="34"/>
      <c r="BH449" s="34"/>
    </row>
    <row r="450" spans="1:60" ht="22.5" outlineLevel="1" x14ac:dyDescent="0.2">
      <c r="A450" s="25">
        <v>65</v>
      </c>
      <c r="B450" s="26" t="s">
        <v>448</v>
      </c>
      <c r="C450" s="27" t="s">
        <v>449</v>
      </c>
      <c r="D450" s="28" t="s">
        <v>450</v>
      </c>
      <c r="E450" s="29">
        <v>35.800000000000004</v>
      </c>
      <c r="F450" s="30"/>
      <c r="G450" s="31">
        <f>ROUND(E450*F450,2)</f>
        <v>0</v>
      </c>
      <c r="H450" s="32"/>
      <c r="I450" s="33">
        <f>ROUND(E450*H450,2)</f>
        <v>0</v>
      </c>
      <c r="J450" s="32"/>
      <c r="K450" s="33">
        <f>ROUND(E450*J450,2)</f>
        <v>0</v>
      </c>
      <c r="L450" s="33">
        <v>21</v>
      </c>
      <c r="M450" s="33">
        <f>G450*(1+L450/100)</f>
        <v>0</v>
      </c>
      <c r="N450" s="33">
        <v>0</v>
      </c>
      <c r="O450" s="33">
        <f>ROUND(E450*N450,2)</f>
        <v>0</v>
      </c>
      <c r="P450" s="33">
        <v>0</v>
      </c>
      <c r="Q450" s="33">
        <f>ROUND(E450*P450,2)</f>
        <v>0</v>
      </c>
      <c r="R450" s="33"/>
      <c r="S450" s="33" t="s">
        <v>331</v>
      </c>
      <c r="T450" s="33" t="s">
        <v>332</v>
      </c>
      <c r="U450" s="33">
        <v>0</v>
      </c>
      <c r="V450" s="33">
        <f>ROUND(E450*U450,2)</f>
        <v>0</v>
      </c>
      <c r="W450" s="33"/>
      <c r="X450" s="34"/>
      <c r="Y450" s="34"/>
      <c r="Z450" s="34"/>
      <c r="AA450" s="34"/>
      <c r="AB450" s="34"/>
      <c r="AC450" s="34"/>
      <c r="AD450" s="34"/>
      <c r="AE450" s="34"/>
      <c r="AF450" s="34"/>
      <c r="AG450" s="34" t="s">
        <v>102</v>
      </c>
      <c r="AH450" s="34"/>
      <c r="AI450" s="34"/>
      <c r="AJ450" s="34"/>
      <c r="AK450" s="34"/>
      <c r="AL450" s="34"/>
      <c r="AM450" s="34"/>
      <c r="AN450" s="34"/>
      <c r="AO450" s="34"/>
      <c r="AP450" s="34"/>
      <c r="AQ450" s="34"/>
      <c r="AR450" s="34"/>
      <c r="AS450" s="34"/>
      <c r="AT450" s="34"/>
      <c r="AU450" s="34"/>
      <c r="AV450" s="34"/>
      <c r="AW450" s="34"/>
      <c r="AX450" s="34"/>
      <c r="AY450" s="34"/>
      <c r="AZ450" s="34"/>
      <c r="BA450" s="34"/>
      <c r="BB450" s="34"/>
      <c r="BC450" s="34"/>
      <c r="BD450" s="34"/>
      <c r="BE450" s="34"/>
      <c r="BF450" s="34"/>
      <c r="BG450" s="34"/>
      <c r="BH450" s="34"/>
    </row>
    <row r="451" spans="1:60" outlineLevel="1" x14ac:dyDescent="0.2">
      <c r="A451" s="35"/>
      <c r="B451" s="36"/>
      <c r="C451" s="70" t="s">
        <v>451</v>
      </c>
      <c r="D451" s="71"/>
      <c r="E451" s="72">
        <v>35.800000000000004</v>
      </c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4"/>
      <c r="Y451" s="34"/>
      <c r="Z451" s="34"/>
      <c r="AA451" s="34"/>
      <c r="AB451" s="34"/>
      <c r="AC451" s="34"/>
      <c r="AD451" s="34"/>
      <c r="AE451" s="34"/>
      <c r="AF451" s="34"/>
      <c r="AG451" s="34" t="s">
        <v>104</v>
      </c>
      <c r="AH451" s="34">
        <v>0</v>
      </c>
      <c r="AI451" s="34"/>
      <c r="AJ451" s="34"/>
      <c r="AK451" s="34"/>
      <c r="AL451" s="34"/>
      <c r="AM451" s="34"/>
      <c r="AN451" s="34"/>
      <c r="AO451" s="34"/>
      <c r="AP451" s="34"/>
      <c r="AQ451" s="34"/>
      <c r="AR451" s="34"/>
      <c r="AS451" s="34"/>
      <c r="AT451" s="34"/>
      <c r="AU451" s="34"/>
      <c r="AV451" s="34"/>
      <c r="AW451" s="34"/>
      <c r="AX451" s="34"/>
      <c r="AY451" s="34"/>
      <c r="AZ451" s="34"/>
      <c r="BA451" s="34"/>
      <c r="BB451" s="34"/>
      <c r="BC451" s="34"/>
      <c r="BD451" s="34"/>
      <c r="BE451" s="34"/>
      <c r="BF451" s="34"/>
      <c r="BG451" s="34"/>
      <c r="BH451" s="34"/>
    </row>
    <row r="452" spans="1:60" outlineLevel="1" x14ac:dyDescent="0.2">
      <c r="A452" s="25">
        <v>66</v>
      </c>
      <c r="B452" s="26" t="s">
        <v>452</v>
      </c>
      <c r="C452" s="27" t="s">
        <v>453</v>
      </c>
      <c r="D452" s="28" t="s">
        <v>381</v>
      </c>
      <c r="E452" s="29">
        <v>2</v>
      </c>
      <c r="F452" s="30"/>
      <c r="G452" s="31">
        <f>ROUND(E452*F452,2)</f>
        <v>0</v>
      </c>
      <c r="H452" s="32"/>
      <c r="I452" s="33">
        <f>ROUND(E452*H452,2)</f>
        <v>0</v>
      </c>
      <c r="J452" s="32"/>
      <c r="K452" s="33">
        <f>ROUND(E452*J452,2)</f>
        <v>0</v>
      </c>
      <c r="L452" s="33">
        <v>21</v>
      </c>
      <c r="M452" s="33">
        <f>G452*(1+L452/100)</f>
        <v>0</v>
      </c>
      <c r="N452" s="33">
        <v>2.7000000000000003E-2</v>
      </c>
      <c r="O452" s="33">
        <f>ROUND(E452*N452,2)</f>
        <v>0.05</v>
      </c>
      <c r="P452" s="33">
        <v>0</v>
      </c>
      <c r="Q452" s="33">
        <f>ROUND(E452*P452,2)</f>
        <v>0</v>
      </c>
      <c r="R452" s="33" t="s">
        <v>339</v>
      </c>
      <c r="S452" s="33" t="s">
        <v>101</v>
      </c>
      <c r="T452" s="33" t="s">
        <v>101</v>
      </c>
      <c r="U452" s="33">
        <v>0</v>
      </c>
      <c r="V452" s="33">
        <f>ROUND(E452*U452,2)</f>
        <v>0</v>
      </c>
      <c r="W452" s="33"/>
      <c r="X452" s="34"/>
      <c r="Y452" s="34"/>
      <c r="Z452" s="34"/>
      <c r="AA452" s="34"/>
      <c r="AB452" s="34"/>
      <c r="AC452" s="34"/>
      <c r="AD452" s="34"/>
      <c r="AE452" s="34"/>
      <c r="AF452" s="34"/>
      <c r="AG452" s="34" t="s">
        <v>340</v>
      </c>
      <c r="AH452" s="34"/>
      <c r="AI452" s="34"/>
      <c r="AJ452" s="34"/>
      <c r="AK452" s="34"/>
      <c r="AL452" s="34"/>
      <c r="AM452" s="34"/>
      <c r="AN452" s="34"/>
      <c r="AO452" s="34"/>
      <c r="AP452" s="34"/>
      <c r="AQ452" s="34"/>
      <c r="AR452" s="34"/>
      <c r="AS452" s="34"/>
      <c r="AT452" s="34"/>
      <c r="AU452" s="34"/>
      <c r="AV452" s="34"/>
      <c r="AW452" s="34"/>
      <c r="AX452" s="34"/>
      <c r="AY452" s="34"/>
      <c r="AZ452" s="34"/>
      <c r="BA452" s="34"/>
      <c r="BB452" s="34"/>
      <c r="BC452" s="34"/>
      <c r="BD452" s="34"/>
      <c r="BE452" s="34"/>
      <c r="BF452" s="34"/>
      <c r="BG452" s="34"/>
      <c r="BH452" s="34"/>
    </row>
    <row r="453" spans="1:60" outlineLevel="1" x14ac:dyDescent="0.2">
      <c r="A453" s="35"/>
      <c r="B453" s="36"/>
      <c r="C453" s="70" t="s">
        <v>112</v>
      </c>
      <c r="D453" s="71"/>
      <c r="E453" s="72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4"/>
      <c r="Y453" s="34"/>
      <c r="Z453" s="34"/>
      <c r="AA453" s="34"/>
      <c r="AB453" s="34"/>
      <c r="AC453" s="34"/>
      <c r="AD453" s="34"/>
      <c r="AE453" s="34"/>
      <c r="AF453" s="34"/>
      <c r="AG453" s="34" t="s">
        <v>104</v>
      </c>
      <c r="AH453" s="34">
        <v>0</v>
      </c>
      <c r="AI453" s="34"/>
      <c r="AJ453" s="34"/>
      <c r="AK453" s="34"/>
      <c r="AL453" s="34"/>
      <c r="AM453" s="34"/>
      <c r="AN453" s="34"/>
      <c r="AO453" s="34"/>
      <c r="AP453" s="34"/>
      <c r="AQ453" s="34"/>
      <c r="AR453" s="34"/>
      <c r="AS453" s="34"/>
      <c r="AT453" s="34"/>
      <c r="AU453" s="34"/>
      <c r="AV453" s="34"/>
      <c r="AW453" s="34"/>
      <c r="AX453" s="34"/>
      <c r="AY453" s="34"/>
      <c r="AZ453" s="34"/>
      <c r="BA453" s="34"/>
      <c r="BB453" s="34"/>
      <c r="BC453" s="34"/>
      <c r="BD453" s="34"/>
      <c r="BE453" s="34"/>
      <c r="BF453" s="34"/>
      <c r="BG453" s="34"/>
      <c r="BH453" s="34"/>
    </row>
    <row r="454" spans="1:60" outlineLevel="1" x14ac:dyDescent="0.2">
      <c r="A454" s="35"/>
      <c r="B454" s="36"/>
      <c r="C454" s="70" t="s">
        <v>341</v>
      </c>
      <c r="D454" s="71"/>
      <c r="E454" s="72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4"/>
      <c r="Y454" s="34"/>
      <c r="Z454" s="34"/>
      <c r="AA454" s="34"/>
      <c r="AB454" s="34"/>
      <c r="AC454" s="34"/>
      <c r="AD454" s="34"/>
      <c r="AE454" s="34"/>
      <c r="AF454" s="34"/>
      <c r="AG454" s="34" t="s">
        <v>104</v>
      </c>
      <c r="AH454" s="34">
        <v>0</v>
      </c>
      <c r="AI454" s="34"/>
      <c r="AJ454" s="34"/>
      <c r="AK454" s="34"/>
      <c r="AL454" s="34"/>
      <c r="AM454" s="34"/>
      <c r="AN454" s="34"/>
      <c r="AO454" s="34"/>
      <c r="AP454" s="34"/>
      <c r="AQ454" s="34"/>
      <c r="AR454" s="34"/>
      <c r="AS454" s="34"/>
      <c r="AT454" s="34"/>
      <c r="AU454" s="34"/>
      <c r="AV454" s="34"/>
      <c r="AW454" s="34"/>
      <c r="AX454" s="34"/>
      <c r="AY454" s="34"/>
      <c r="AZ454" s="34"/>
      <c r="BA454" s="34"/>
      <c r="BB454" s="34"/>
      <c r="BC454" s="34"/>
      <c r="BD454" s="34"/>
      <c r="BE454" s="34"/>
      <c r="BF454" s="34"/>
      <c r="BG454" s="34"/>
      <c r="BH454" s="34"/>
    </row>
    <row r="455" spans="1:60" ht="22.5" outlineLevel="1" x14ac:dyDescent="0.2">
      <c r="A455" s="35"/>
      <c r="B455" s="36"/>
      <c r="C455" s="70" t="s">
        <v>398</v>
      </c>
      <c r="D455" s="71"/>
      <c r="E455" s="72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4"/>
      <c r="Y455" s="34"/>
      <c r="Z455" s="34"/>
      <c r="AA455" s="34"/>
      <c r="AB455" s="34"/>
      <c r="AC455" s="34"/>
      <c r="AD455" s="34"/>
      <c r="AE455" s="34"/>
      <c r="AF455" s="34"/>
      <c r="AG455" s="34" t="s">
        <v>104</v>
      </c>
      <c r="AH455" s="34">
        <v>0</v>
      </c>
      <c r="AI455" s="34"/>
      <c r="AJ455" s="34"/>
      <c r="AK455" s="34"/>
      <c r="AL455" s="34"/>
      <c r="AM455" s="34"/>
      <c r="AN455" s="34"/>
      <c r="AO455" s="34"/>
      <c r="AP455" s="34"/>
      <c r="AQ455" s="34"/>
      <c r="AR455" s="34"/>
      <c r="AS455" s="34"/>
      <c r="AT455" s="34"/>
      <c r="AU455" s="34"/>
      <c r="AV455" s="34"/>
      <c r="AW455" s="34"/>
      <c r="AX455" s="34"/>
      <c r="AY455" s="34"/>
      <c r="AZ455" s="34"/>
      <c r="BA455" s="34"/>
      <c r="BB455" s="34"/>
      <c r="BC455" s="34"/>
      <c r="BD455" s="34"/>
      <c r="BE455" s="34"/>
      <c r="BF455" s="34"/>
      <c r="BG455" s="34"/>
      <c r="BH455" s="34"/>
    </row>
    <row r="456" spans="1:60" outlineLevel="1" x14ac:dyDescent="0.2">
      <c r="A456" s="35"/>
      <c r="B456" s="36"/>
      <c r="C456" s="73" t="s">
        <v>356</v>
      </c>
      <c r="D456" s="71"/>
      <c r="E456" s="72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4"/>
      <c r="Y456" s="34"/>
      <c r="Z456" s="34"/>
      <c r="AA456" s="34"/>
      <c r="AB456" s="34"/>
      <c r="AC456" s="34"/>
      <c r="AD456" s="34"/>
      <c r="AE456" s="34"/>
      <c r="AF456" s="34"/>
      <c r="AG456" s="34" t="s">
        <v>104</v>
      </c>
      <c r="AH456" s="34"/>
      <c r="AI456" s="34"/>
      <c r="AJ456" s="34"/>
      <c r="AK456" s="34"/>
      <c r="AL456" s="34"/>
      <c r="AM456" s="34"/>
      <c r="AN456" s="34"/>
      <c r="AO456" s="34"/>
      <c r="AP456" s="34"/>
      <c r="AQ456" s="34"/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  <c r="BB456" s="34"/>
      <c r="BC456" s="34"/>
      <c r="BD456" s="34"/>
      <c r="BE456" s="34"/>
      <c r="BF456" s="34"/>
      <c r="BG456" s="34"/>
      <c r="BH456" s="34"/>
    </row>
    <row r="457" spans="1:60" ht="22.5" outlineLevel="1" x14ac:dyDescent="0.2">
      <c r="A457" s="35"/>
      <c r="B457" s="36"/>
      <c r="C457" s="70" t="s">
        <v>454</v>
      </c>
      <c r="D457" s="71"/>
      <c r="E457" s="72">
        <v>1.8</v>
      </c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4"/>
      <c r="Y457" s="34"/>
      <c r="Z457" s="34"/>
      <c r="AA457" s="34"/>
      <c r="AB457" s="34"/>
      <c r="AC457" s="34"/>
      <c r="AD457" s="34"/>
      <c r="AE457" s="34"/>
      <c r="AF457" s="34"/>
      <c r="AG457" s="34" t="s">
        <v>104</v>
      </c>
      <c r="AH457" s="34">
        <v>2</v>
      </c>
      <c r="AI457" s="34"/>
      <c r="AJ457" s="34"/>
      <c r="AK457" s="34"/>
      <c r="AL457" s="34"/>
      <c r="AM457" s="34"/>
      <c r="AN457" s="34"/>
      <c r="AO457" s="34"/>
      <c r="AP457" s="34"/>
      <c r="AQ457" s="34"/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  <c r="BC457" s="34"/>
      <c r="BD457" s="34"/>
      <c r="BE457" s="34"/>
      <c r="BF457" s="34"/>
      <c r="BG457" s="34"/>
      <c r="BH457" s="34"/>
    </row>
    <row r="458" spans="1:60" outlineLevel="1" x14ac:dyDescent="0.2">
      <c r="A458" s="35"/>
      <c r="B458" s="36"/>
      <c r="C458" s="73" t="s">
        <v>358</v>
      </c>
      <c r="D458" s="71"/>
      <c r="E458" s="72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4"/>
      <c r="Y458" s="34"/>
      <c r="Z458" s="34"/>
      <c r="AA458" s="34"/>
      <c r="AB458" s="34"/>
      <c r="AC458" s="34"/>
      <c r="AD458" s="34"/>
      <c r="AE458" s="34"/>
      <c r="AF458" s="34"/>
      <c r="AG458" s="34" t="s">
        <v>104</v>
      </c>
      <c r="AH458" s="34"/>
      <c r="AI458" s="34"/>
      <c r="AJ458" s="34"/>
      <c r="AK458" s="34"/>
      <c r="AL458" s="34"/>
      <c r="AM458" s="34"/>
      <c r="AN458" s="34"/>
      <c r="AO458" s="34"/>
      <c r="AP458" s="34"/>
      <c r="AQ458" s="34"/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  <c r="BD458" s="34"/>
      <c r="BE458" s="34"/>
      <c r="BF458" s="34"/>
      <c r="BG458" s="34"/>
      <c r="BH458" s="34"/>
    </row>
    <row r="459" spans="1:60" outlineLevel="1" x14ac:dyDescent="0.2">
      <c r="A459" s="35"/>
      <c r="B459" s="36"/>
      <c r="C459" s="70" t="s">
        <v>455</v>
      </c>
      <c r="D459" s="71"/>
      <c r="E459" s="72">
        <v>2</v>
      </c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4"/>
      <c r="Y459" s="34"/>
      <c r="Z459" s="34"/>
      <c r="AA459" s="34"/>
      <c r="AB459" s="34"/>
      <c r="AC459" s="34"/>
      <c r="AD459" s="34"/>
      <c r="AE459" s="34"/>
      <c r="AF459" s="34"/>
      <c r="AG459" s="34" t="s">
        <v>104</v>
      </c>
      <c r="AH459" s="34">
        <v>0</v>
      </c>
      <c r="AI459" s="34"/>
      <c r="AJ459" s="34"/>
      <c r="AK459" s="34"/>
      <c r="AL459" s="34"/>
      <c r="AM459" s="34"/>
      <c r="AN459" s="34"/>
      <c r="AO459" s="34"/>
      <c r="AP459" s="34"/>
      <c r="AQ459" s="34"/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  <c r="BE459" s="34"/>
      <c r="BF459" s="34"/>
      <c r="BG459" s="34"/>
      <c r="BH459" s="34"/>
    </row>
    <row r="460" spans="1:60" outlineLevel="1" x14ac:dyDescent="0.2">
      <c r="A460" s="25">
        <v>67</v>
      </c>
      <c r="B460" s="26" t="s">
        <v>456</v>
      </c>
      <c r="C460" s="27" t="s">
        <v>457</v>
      </c>
      <c r="D460" s="28" t="s">
        <v>381</v>
      </c>
      <c r="E460" s="29">
        <v>806</v>
      </c>
      <c r="F460" s="30"/>
      <c r="G460" s="31">
        <f>ROUND(E460*F460,2)</f>
        <v>0</v>
      </c>
      <c r="H460" s="32"/>
      <c r="I460" s="33">
        <f>ROUND(E460*H460,2)</f>
        <v>0</v>
      </c>
      <c r="J460" s="32"/>
      <c r="K460" s="33">
        <f>ROUND(E460*J460,2)</f>
        <v>0</v>
      </c>
      <c r="L460" s="33">
        <v>21</v>
      </c>
      <c r="M460" s="33">
        <f>G460*(1+L460/100)</f>
        <v>0</v>
      </c>
      <c r="N460" s="33">
        <v>6.0000000000000005E-2</v>
      </c>
      <c r="O460" s="33">
        <f>ROUND(E460*N460,2)</f>
        <v>48.36</v>
      </c>
      <c r="P460" s="33">
        <v>0</v>
      </c>
      <c r="Q460" s="33">
        <f>ROUND(E460*P460,2)</f>
        <v>0</v>
      </c>
      <c r="R460" s="33" t="s">
        <v>339</v>
      </c>
      <c r="S460" s="33" t="s">
        <v>100</v>
      </c>
      <c r="T460" s="33" t="s">
        <v>101</v>
      </c>
      <c r="U460" s="33">
        <v>0</v>
      </c>
      <c r="V460" s="33">
        <f>ROUND(E460*U460,2)</f>
        <v>0</v>
      </c>
      <c r="W460" s="33"/>
      <c r="X460" s="34"/>
      <c r="Y460" s="34"/>
      <c r="Z460" s="34"/>
      <c r="AA460" s="34"/>
      <c r="AB460" s="34"/>
      <c r="AC460" s="34"/>
      <c r="AD460" s="34"/>
      <c r="AE460" s="34"/>
      <c r="AF460" s="34"/>
      <c r="AG460" s="34" t="s">
        <v>340</v>
      </c>
      <c r="AH460" s="34"/>
      <c r="AI460" s="34"/>
      <c r="AJ460" s="34"/>
      <c r="AK460" s="34"/>
      <c r="AL460" s="34"/>
      <c r="AM460" s="34"/>
      <c r="AN460" s="34"/>
      <c r="AO460" s="34"/>
      <c r="AP460" s="34"/>
      <c r="AQ460" s="34"/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  <c r="BF460" s="34"/>
      <c r="BG460" s="34"/>
      <c r="BH460" s="34"/>
    </row>
    <row r="461" spans="1:60" outlineLevel="1" x14ac:dyDescent="0.2">
      <c r="A461" s="35"/>
      <c r="B461" s="36"/>
      <c r="C461" s="70" t="s">
        <v>112</v>
      </c>
      <c r="D461" s="71"/>
      <c r="E461" s="72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4"/>
      <c r="Y461" s="34"/>
      <c r="Z461" s="34"/>
      <c r="AA461" s="34"/>
      <c r="AB461" s="34"/>
      <c r="AC461" s="34"/>
      <c r="AD461" s="34"/>
      <c r="AE461" s="34"/>
      <c r="AF461" s="34"/>
      <c r="AG461" s="34" t="s">
        <v>104</v>
      </c>
      <c r="AH461" s="34">
        <v>0</v>
      </c>
      <c r="AI461" s="34"/>
      <c r="AJ461" s="34"/>
      <c r="AK461" s="34"/>
      <c r="AL461" s="34"/>
      <c r="AM461" s="34"/>
      <c r="AN461" s="34"/>
      <c r="AO461" s="34"/>
      <c r="AP461" s="34"/>
      <c r="AQ461" s="34"/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  <c r="BG461" s="34"/>
      <c r="BH461" s="34"/>
    </row>
    <row r="462" spans="1:60" outlineLevel="1" x14ac:dyDescent="0.2">
      <c r="A462" s="35"/>
      <c r="B462" s="36"/>
      <c r="C462" s="70" t="s">
        <v>341</v>
      </c>
      <c r="D462" s="71"/>
      <c r="E462" s="72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4"/>
      <c r="Y462" s="34"/>
      <c r="Z462" s="34"/>
      <c r="AA462" s="34"/>
      <c r="AB462" s="34"/>
      <c r="AC462" s="34"/>
      <c r="AD462" s="34"/>
      <c r="AE462" s="34"/>
      <c r="AF462" s="34"/>
      <c r="AG462" s="34" t="s">
        <v>104</v>
      </c>
      <c r="AH462" s="34">
        <v>0</v>
      </c>
      <c r="AI462" s="34"/>
      <c r="AJ462" s="34"/>
      <c r="AK462" s="34"/>
      <c r="AL462" s="34"/>
      <c r="AM462" s="34"/>
      <c r="AN462" s="34"/>
      <c r="AO462" s="34"/>
      <c r="AP462" s="34"/>
      <c r="AQ462" s="34"/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  <c r="BH462" s="34"/>
    </row>
    <row r="463" spans="1:60" outlineLevel="1" x14ac:dyDescent="0.2">
      <c r="A463" s="35"/>
      <c r="B463" s="36"/>
      <c r="C463" s="70" t="s">
        <v>458</v>
      </c>
      <c r="D463" s="71"/>
      <c r="E463" s="72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4"/>
      <c r="Y463" s="34"/>
      <c r="Z463" s="34"/>
      <c r="AA463" s="34"/>
      <c r="AB463" s="34"/>
      <c r="AC463" s="34"/>
      <c r="AD463" s="34"/>
      <c r="AE463" s="34"/>
      <c r="AF463" s="34"/>
      <c r="AG463" s="34" t="s">
        <v>104</v>
      </c>
      <c r="AH463" s="34">
        <v>0</v>
      </c>
      <c r="AI463" s="34"/>
      <c r="AJ463" s="34"/>
      <c r="AK463" s="34"/>
      <c r="AL463" s="34"/>
      <c r="AM463" s="34"/>
      <c r="AN463" s="34"/>
      <c r="AO463" s="34"/>
      <c r="AP463" s="34"/>
      <c r="AQ463" s="34"/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</row>
    <row r="464" spans="1:60" outlineLevel="1" x14ac:dyDescent="0.2">
      <c r="A464" s="35"/>
      <c r="B464" s="36"/>
      <c r="C464" s="73" t="s">
        <v>356</v>
      </c>
      <c r="D464" s="71"/>
      <c r="E464" s="72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4"/>
      <c r="Y464" s="34"/>
      <c r="Z464" s="34"/>
      <c r="AA464" s="34"/>
      <c r="AB464" s="34"/>
      <c r="AC464" s="34"/>
      <c r="AD464" s="34"/>
      <c r="AE464" s="34"/>
      <c r="AF464" s="34"/>
      <c r="AG464" s="34" t="s">
        <v>104</v>
      </c>
      <c r="AH464" s="34"/>
      <c r="AI464" s="34"/>
      <c r="AJ464" s="34"/>
      <c r="AK464" s="34"/>
      <c r="AL464" s="34"/>
      <c r="AM464" s="34"/>
      <c r="AN464" s="34"/>
      <c r="AO464" s="34"/>
      <c r="AP464" s="34"/>
      <c r="AQ464" s="34"/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</row>
    <row r="465" spans="1:60" ht="22.5" outlineLevel="1" x14ac:dyDescent="0.2">
      <c r="A465" s="35"/>
      <c r="B465" s="36"/>
      <c r="C465" s="70" t="s">
        <v>459</v>
      </c>
      <c r="D465" s="71"/>
      <c r="E465" s="72">
        <v>805.7</v>
      </c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4"/>
      <c r="Y465" s="34"/>
      <c r="Z465" s="34"/>
      <c r="AA465" s="34"/>
      <c r="AB465" s="34"/>
      <c r="AC465" s="34"/>
      <c r="AD465" s="34"/>
      <c r="AE465" s="34"/>
      <c r="AF465" s="34"/>
      <c r="AG465" s="34" t="s">
        <v>104</v>
      </c>
      <c r="AH465" s="34">
        <v>2</v>
      </c>
      <c r="AI465" s="34"/>
      <c r="AJ465" s="34"/>
      <c r="AK465" s="34"/>
      <c r="AL465" s="34"/>
      <c r="AM465" s="34"/>
      <c r="AN465" s="34"/>
      <c r="AO465" s="34"/>
      <c r="AP465" s="34"/>
      <c r="AQ465" s="34"/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</row>
    <row r="466" spans="1:60" outlineLevel="1" x14ac:dyDescent="0.2">
      <c r="A466" s="35"/>
      <c r="B466" s="36"/>
      <c r="C466" s="73" t="s">
        <v>358</v>
      </c>
      <c r="D466" s="71"/>
      <c r="E466" s="72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4"/>
      <c r="Y466" s="34"/>
      <c r="Z466" s="34"/>
      <c r="AA466" s="34"/>
      <c r="AB466" s="34"/>
      <c r="AC466" s="34"/>
      <c r="AD466" s="34"/>
      <c r="AE466" s="34"/>
      <c r="AF466" s="34"/>
      <c r="AG466" s="34" t="s">
        <v>104</v>
      </c>
      <c r="AH466" s="34"/>
      <c r="AI466" s="34"/>
      <c r="AJ466" s="34"/>
      <c r="AK466" s="34"/>
      <c r="AL466" s="34"/>
      <c r="AM466" s="34"/>
      <c r="AN466" s="34"/>
      <c r="AO466" s="34"/>
      <c r="AP466" s="34"/>
      <c r="AQ466" s="34"/>
      <c r="AR466" s="34"/>
      <c r="AS466" s="34"/>
      <c r="AT466" s="34"/>
      <c r="AU466" s="34"/>
      <c r="AV466" s="34"/>
      <c r="AW466" s="34"/>
      <c r="AX466" s="34"/>
      <c r="AY466" s="34"/>
      <c r="AZ466" s="34"/>
      <c r="BA466" s="34"/>
      <c r="BB466" s="34"/>
      <c r="BC466" s="34"/>
      <c r="BD466" s="34"/>
      <c r="BE466" s="34"/>
      <c r="BF466" s="34"/>
      <c r="BG466" s="34"/>
      <c r="BH466" s="34"/>
    </row>
    <row r="467" spans="1:60" outlineLevel="1" x14ac:dyDescent="0.2">
      <c r="A467" s="35"/>
      <c r="B467" s="36"/>
      <c r="C467" s="70" t="s">
        <v>460</v>
      </c>
      <c r="D467" s="71"/>
      <c r="E467" s="72">
        <v>806</v>
      </c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4"/>
      <c r="Y467" s="34"/>
      <c r="Z467" s="34"/>
      <c r="AA467" s="34"/>
      <c r="AB467" s="34"/>
      <c r="AC467" s="34"/>
      <c r="AD467" s="34"/>
      <c r="AE467" s="34"/>
      <c r="AF467" s="34"/>
      <c r="AG467" s="34" t="s">
        <v>104</v>
      </c>
      <c r="AH467" s="34">
        <v>0</v>
      </c>
      <c r="AI467" s="34"/>
      <c r="AJ467" s="34"/>
      <c r="AK467" s="34"/>
      <c r="AL467" s="34"/>
      <c r="AM467" s="34"/>
      <c r="AN467" s="34"/>
      <c r="AO467" s="34"/>
      <c r="AP467" s="34"/>
      <c r="AQ467" s="34"/>
      <c r="AR467" s="34"/>
      <c r="AS467" s="34"/>
      <c r="AT467" s="34"/>
      <c r="AU467" s="34"/>
      <c r="AV467" s="34"/>
      <c r="AW467" s="34"/>
      <c r="AX467" s="34"/>
      <c r="AY467" s="34"/>
      <c r="AZ467" s="34"/>
      <c r="BA467" s="34"/>
      <c r="BB467" s="34"/>
      <c r="BC467" s="34"/>
      <c r="BD467" s="34"/>
      <c r="BE467" s="34"/>
      <c r="BF467" s="34"/>
      <c r="BG467" s="34"/>
      <c r="BH467" s="34"/>
    </row>
    <row r="468" spans="1:60" x14ac:dyDescent="0.2">
      <c r="A468" s="17" t="s">
        <v>95</v>
      </c>
      <c r="B468" s="18" t="s">
        <v>60</v>
      </c>
      <c r="C468" s="19" t="s">
        <v>61</v>
      </c>
      <c r="D468" s="20"/>
      <c r="E468" s="21"/>
      <c r="F468" s="22"/>
      <c r="G468" s="23">
        <f>SUMIF(AG469:AG490,"&lt;&gt;NOR",G469:G490)</f>
        <v>0</v>
      </c>
      <c r="H468" s="24"/>
      <c r="I468" s="24">
        <f>SUM(I469:I490)</f>
        <v>0</v>
      </c>
      <c r="J468" s="24"/>
      <c r="K468" s="24">
        <f>SUM(K469:K490)</f>
        <v>0</v>
      </c>
      <c r="L468" s="24"/>
      <c r="M468" s="24">
        <f>SUM(M469:M490)</f>
        <v>0</v>
      </c>
      <c r="N468" s="24"/>
      <c r="O468" s="24">
        <f>SUM(O469:O490)</f>
        <v>0</v>
      </c>
      <c r="P468" s="24"/>
      <c r="Q468" s="24">
        <f>SUM(Q469:Q490)</f>
        <v>0</v>
      </c>
      <c r="R468" s="24"/>
      <c r="S468" s="24"/>
      <c r="T468" s="24"/>
      <c r="U468" s="24"/>
      <c r="V468" s="24">
        <f>SUM(V469:V490)</f>
        <v>817.21</v>
      </c>
      <c r="W468" s="24"/>
      <c r="AG468" s="53" t="s">
        <v>96</v>
      </c>
    </row>
    <row r="469" spans="1:60" ht="22.5" outlineLevel="1" x14ac:dyDescent="0.2">
      <c r="A469" s="25">
        <v>68</v>
      </c>
      <c r="B469" s="26" t="s">
        <v>461</v>
      </c>
      <c r="C469" s="27" t="s">
        <v>462</v>
      </c>
      <c r="D469" s="28" t="s">
        <v>99</v>
      </c>
      <c r="E469" s="29">
        <v>202.33200000000002</v>
      </c>
      <c r="F469" s="30"/>
      <c r="G469" s="31">
        <f>ROUND(E469*F469,2)</f>
        <v>0</v>
      </c>
      <c r="H469" s="32"/>
      <c r="I469" s="33">
        <f>ROUND(E469*H469,2)</f>
        <v>0</v>
      </c>
      <c r="J469" s="32"/>
      <c r="K469" s="33">
        <f>ROUND(E469*J469,2)</f>
        <v>0</v>
      </c>
      <c r="L469" s="33">
        <v>21</v>
      </c>
      <c r="M469" s="33">
        <f>G469*(1+L469/100)</f>
        <v>0</v>
      </c>
      <c r="N469" s="33">
        <v>0</v>
      </c>
      <c r="O469" s="33">
        <f>ROUND(E469*N469,2)</f>
        <v>0</v>
      </c>
      <c r="P469" s="33">
        <v>0</v>
      </c>
      <c r="Q469" s="33">
        <f>ROUND(E469*P469,2)</f>
        <v>0</v>
      </c>
      <c r="R469" s="33"/>
      <c r="S469" s="33" t="s">
        <v>100</v>
      </c>
      <c r="T469" s="33" t="s">
        <v>101</v>
      </c>
      <c r="U469" s="33">
        <v>4.0290000000000008</v>
      </c>
      <c r="V469" s="33">
        <f>ROUND(E469*U469,2)</f>
        <v>815.2</v>
      </c>
      <c r="W469" s="33"/>
      <c r="X469" s="34"/>
      <c r="Y469" s="34"/>
      <c r="Z469" s="34"/>
      <c r="AA469" s="34"/>
      <c r="AB469" s="34"/>
      <c r="AC469" s="34"/>
      <c r="AD469" s="34"/>
      <c r="AE469" s="34"/>
      <c r="AF469" s="34"/>
      <c r="AG469" s="34" t="s">
        <v>102</v>
      </c>
      <c r="AH469" s="34"/>
      <c r="AI469" s="34"/>
      <c r="AJ469" s="34"/>
      <c r="AK469" s="34"/>
      <c r="AL469" s="34"/>
      <c r="AM469" s="34"/>
      <c r="AN469" s="34"/>
      <c r="AO469" s="34"/>
      <c r="AP469" s="34"/>
      <c r="AQ469" s="34"/>
      <c r="AR469" s="34"/>
      <c r="AS469" s="34"/>
      <c r="AT469" s="34"/>
      <c r="AU469" s="34"/>
      <c r="AV469" s="34"/>
      <c r="AW469" s="34"/>
      <c r="AX469" s="34"/>
      <c r="AY469" s="34"/>
      <c r="AZ469" s="34"/>
      <c r="BA469" s="34"/>
      <c r="BB469" s="34"/>
      <c r="BC469" s="34"/>
      <c r="BD469" s="34"/>
      <c r="BE469" s="34"/>
      <c r="BF469" s="34"/>
      <c r="BG469" s="34"/>
      <c r="BH469" s="34"/>
    </row>
    <row r="470" spans="1:60" ht="22.5" outlineLevel="1" x14ac:dyDescent="0.2">
      <c r="A470" s="35"/>
      <c r="B470" s="36"/>
      <c r="C470" s="70" t="s">
        <v>463</v>
      </c>
      <c r="D470" s="71"/>
      <c r="E470" s="72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4"/>
      <c r="Y470" s="34"/>
      <c r="Z470" s="34"/>
      <c r="AA470" s="34"/>
      <c r="AB470" s="34"/>
      <c r="AC470" s="34"/>
      <c r="AD470" s="34"/>
      <c r="AE470" s="34"/>
      <c r="AF470" s="34"/>
      <c r="AG470" s="34" t="s">
        <v>104</v>
      </c>
      <c r="AH470" s="34">
        <v>0</v>
      </c>
      <c r="AI470" s="34"/>
      <c r="AJ470" s="34"/>
      <c r="AK470" s="34"/>
      <c r="AL470" s="34"/>
      <c r="AM470" s="34"/>
      <c r="AN470" s="34"/>
      <c r="AO470" s="34"/>
      <c r="AP470" s="34"/>
      <c r="AQ470" s="34"/>
      <c r="AR470" s="34"/>
      <c r="AS470" s="34"/>
      <c r="AT470" s="34"/>
      <c r="AU470" s="34"/>
      <c r="AV470" s="34"/>
      <c r="AW470" s="34"/>
      <c r="AX470" s="34"/>
      <c r="AY470" s="34"/>
      <c r="AZ470" s="34"/>
      <c r="BA470" s="34"/>
      <c r="BB470" s="34"/>
      <c r="BC470" s="34"/>
      <c r="BD470" s="34"/>
      <c r="BE470" s="34"/>
      <c r="BF470" s="34"/>
      <c r="BG470" s="34"/>
      <c r="BH470" s="34"/>
    </row>
    <row r="471" spans="1:60" outlineLevel="1" x14ac:dyDescent="0.2">
      <c r="A471" s="35"/>
      <c r="B471" s="36"/>
      <c r="C471" s="70" t="s">
        <v>112</v>
      </c>
      <c r="D471" s="71"/>
      <c r="E471" s="72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4"/>
      <c r="Y471" s="34"/>
      <c r="Z471" s="34"/>
      <c r="AA471" s="34"/>
      <c r="AB471" s="34"/>
      <c r="AC471" s="34"/>
      <c r="AD471" s="34"/>
      <c r="AE471" s="34"/>
      <c r="AF471" s="34"/>
      <c r="AG471" s="34" t="s">
        <v>104</v>
      </c>
      <c r="AH471" s="34">
        <v>0</v>
      </c>
      <c r="AI471" s="34"/>
      <c r="AJ471" s="34"/>
      <c r="AK471" s="34"/>
      <c r="AL471" s="34"/>
      <c r="AM471" s="34"/>
      <c r="AN471" s="34"/>
      <c r="AO471" s="34"/>
      <c r="AP471" s="34"/>
      <c r="AQ471" s="34"/>
      <c r="AR471" s="34"/>
      <c r="AS471" s="34"/>
      <c r="AT471" s="34"/>
      <c r="AU471" s="34"/>
      <c r="AV471" s="34"/>
      <c r="AW471" s="34"/>
      <c r="AX471" s="34"/>
      <c r="AY471" s="34"/>
      <c r="AZ471" s="34"/>
      <c r="BA471" s="34"/>
      <c r="BB471" s="34"/>
      <c r="BC471" s="34"/>
      <c r="BD471" s="34"/>
      <c r="BE471" s="34"/>
      <c r="BF471" s="34"/>
      <c r="BG471" s="34"/>
      <c r="BH471" s="34"/>
    </row>
    <row r="472" spans="1:60" outlineLevel="1" x14ac:dyDescent="0.2">
      <c r="A472" s="35"/>
      <c r="B472" s="36"/>
      <c r="C472" s="70" t="s">
        <v>201</v>
      </c>
      <c r="D472" s="71"/>
      <c r="E472" s="72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4"/>
      <c r="Y472" s="34"/>
      <c r="Z472" s="34"/>
      <c r="AA472" s="34"/>
      <c r="AB472" s="34"/>
      <c r="AC472" s="34"/>
      <c r="AD472" s="34"/>
      <c r="AE472" s="34"/>
      <c r="AF472" s="34"/>
      <c r="AG472" s="34" t="s">
        <v>104</v>
      </c>
      <c r="AH472" s="34">
        <v>0</v>
      </c>
      <c r="AI472" s="34"/>
      <c r="AJ472" s="34"/>
      <c r="AK472" s="34"/>
      <c r="AL472" s="34"/>
      <c r="AM472" s="34"/>
      <c r="AN472" s="34"/>
      <c r="AO472" s="34"/>
      <c r="AP472" s="34"/>
      <c r="AQ472" s="34"/>
      <c r="AR472" s="34"/>
      <c r="AS472" s="34"/>
      <c r="AT472" s="34"/>
      <c r="AU472" s="34"/>
      <c r="AV472" s="34"/>
      <c r="AW472" s="34"/>
      <c r="AX472" s="34"/>
      <c r="AY472" s="34"/>
      <c r="AZ472" s="34"/>
      <c r="BA472" s="34"/>
      <c r="BB472" s="34"/>
      <c r="BC472" s="34"/>
      <c r="BD472" s="34"/>
      <c r="BE472" s="34"/>
      <c r="BF472" s="34"/>
      <c r="BG472" s="34"/>
      <c r="BH472" s="34"/>
    </row>
    <row r="473" spans="1:60" ht="22.5" outlineLevel="1" x14ac:dyDescent="0.2">
      <c r="A473" s="35"/>
      <c r="B473" s="36"/>
      <c r="C473" s="70" t="s">
        <v>276</v>
      </c>
      <c r="D473" s="71"/>
      <c r="E473" s="72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4"/>
      <c r="Y473" s="34"/>
      <c r="Z473" s="34"/>
      <c r="AA473" s="34"/>
      <c r="AB473" s="34"/>
      <c r="AC473" s="34"/>
      <c r="AD473" s="34"/>
      <c r="AE473" s="34"/>
      <c r="AF473" s="34"/>
      <c r="AG473" s="34" t="s">
        <v>104</v>
      </c>
      <c r="AH473" s="34">
        <v>0</v>
      </c>
      <c r="AI473" s="34"/>
      <c r="AJ473" s="34"/>
      <c r="AK473" s="34"/>
      <c r="AL473" s="34"/>
      <c r="AM473" s="34"/>
      <c r="AN473" s="34"/>
      <c r="AO473" s="34"/>
      <c r="AP473" s="34"/>
      <c r="AQ473" s="34"/>
      <c r="AR473" s="34"/>
      <c r="AS473" s="34"/>
      <c r="AT473" s="34"/>
      <c r="AU473" s="34"/>
      <c r="AV473" s="34"/>
      <c r="AW473" s="34"/>
      <c r="AX473" s="34"/>
      <c r="AY473" s="34"/>
      <c r="AZ473" s="34"/>
      <c r="BA473" s="34"/>
      <c r="BB473" s="34"/>
      <c r="BC473" s="34"/>
      <c r="BD473" s="34"/>
      <c r="BE473" s="34"/>
      <c r="BF473" s="34"/>
      <c r="BG473" s="34"/>
      <c r="BH473" s="34"/>
    </row>
    <row r="474" spans="1:60" ht="22.5" outlineLevel="1" x14ac:dyDescent="0.2">
      <c r="A474" s="35"/>
      <c r="B474" s="36"/>
      <c r="C474" s="70" t="s">
        <v>464</v>
      </c>
      <c r="D474" s="71"/>
      <c r="E474" s="72">
        <v>2.35</v>
      </c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4"/>
      <c r="Y474" s="34"/>
      <c r="Z474" s="34"/>
      <c r="AA474" s="34"/>
      <c r="AB474" s="34"/>
      <c r="AC474" s="34"/>
      <c r="AD474" s="34"/>
      <c r="AE474" s="34"/>
      <c r="AF474" s="34"/>
      <c r="AG474" s="34" t="s">
        <v>104</v>
      </c>
      <c r="AH474" s="34">
        <v>0</v>
      </c>
      <c r="AI474" s="34"/>
      <c r="AJ474" s="34"/>
      <c r="AK474" s="34"/>
      <c r="AL474" s="34"/>
      <c r="AM474" s="34"/>
      <c r="AN474" s="34"/>
      <c r="AO474" s="34"/>
      <c r="AP474" s="34"/>
      <c r="AQ474" s="34"/>
      <c r="AR474" s="34"/>
      <c r="AS474" s="34"/>
      <c r="AT474" s="34"/>
      <c r="AU474" s="34"/>
      <c r="AV474" s="34"/>
      <c r="AW474" s="34"/>
      <c r="AX474" s="34"/>
      <c r="AY474" s="34"/>
      <c r="AZ474" s="34"/>
      <c r="BA474" s="34"/>
      <c r="BB474" s="34"/>
      <c r="BC474" s="34"/>
      <c r="BD474" s="34"/>
      <c r="BE474" s="34"/>
      <c r="BF474" s="34"/>
      <c r="BG474" s="34"/>
      <c r="BH474" s="34"/>
    </row>
    <row r="475" spans="1:60" outlineLevel="1" x14ac:dyDescent="0.2">
      <c r="A475" s="35"/>
      <c r="B475" s="36"/>
      <c r="C475" s="70" t="s">
        <v>121</v>
      </c>
      <c r="D475" s="71"/>
      <c r="E475" s="72">
        <v>2.35</v>
      </c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4"/>
      <c r="Y475" s="34"/>
      <c r="Z475" s="34"/>
      <c r="AA475" s="34"/>
      <c r="AB475" s="34"/>
      <c r="AC475" s="34"/>
      <c r="AD475" s="34"/>
      <c r="AE475" s="34"/>
      <c r="AF475" s="34"/>
      <c r="AG475" s="34" t="s">
        <v>104</v>
      </c>
      <c r="AH475" s="34">
        <v>1</v>
      </c>
      <c r="AI475" s="34"/>
      <c r="AJ475" s="34"/>
      <c r="AK475" s="34"/>
      <c r="AL475" s="34"/>
      <c r="AM475" s="34"/>
      <c r="AN475" s="34"/>
      <c r="AO475" s="34"/>
      <c r="AP475" s="34"/>
      <c r="AQ475" s="34"/>
      <c r="AR475" s="34"/>
      <c r="AS475" s="34"/>
      <c r="AT475" s="34"/>
      <c r="AU475" s="34"/>
      <c r="AV475" s="34"/>
      <c r="AW475" s="34"/>
      <c r="AX475" s="34"/>
      <c r="AY475" s="34"/>
      <c r="AZ475" s="34"/>
      <c r="BA475" s="34"/>
      <c r="BB475" s="34"/>
      <c r="BC475" s="34"/>
      <c r="BD475" s="34"/>
      <c r="BE475" s="34"/>
      <c r="BF475" s="34"/>
      <c r="BG475" s="34"/>
      <c r="BH475" s="34"/>
    </row>
    <row r="476" spans="1:60" ht="22.5" outlineLevel="1" x14ac:dyDescent="0.2">
      <c r="A476" s="35"/>
      <c r="B476" s="36"/>
      <c r="C476" s="70" t="s">
        <v>465</v>
      </c>
      <c r="D476" s="71"/>
      <c r="E476" s="72">
        <v>0.8</v>
      </c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4"/>
      <c r="Y476" s="34"/>
      <c r="Z476" s="34"/>
      <c r="AA476" s="34"/>
      <c r="AB476" s="34"/>
      <c r="AC476" s="34"/>
      <c r="AD476" s="34"/>
      <c r="AE476" s="34"/>
      <c r="AF476" s="34"/>
      <c r="AG476" s="34" t="s">
        <v>104</v>
      </c>
      <c r="AH476" s="34">
        <v>0</v>
      </c>
      <c r="AI476" s="34"/>
      <c r="AJ476" s="34"/>
      <c r="AK476" s="34"/>
      <c r="AL476" s="34"/>
      <c r="AM476" s="34"/>
      <c r="AN476" s="34"/>
      <c r="AO476" s="34"/>
      <c r="AP476" s="34"/>
      <c r="AQ476" s="34"/>
      <c r="AR476" s="34"/>
      <c r="AS476" s="34"/>
      <c r="AT476" s="34"/>
      <c r="AU476" s="34"/>
      <c r="AV476" s="34"/>
      <c r="AW476" s="34"/>
      <c r="AX476" s="34"/>
      <c r="AY476" s="34"/>
      <c r="AZ476" s="34"/>
      <c r="BA476" s="34"/>
      <c r="BB476" s="34"/>
      <c r="BC476" s="34"/>
      <c r="BD476" s="34"/>
      <c r="BE476" s="34"/>
      <c r="BF476" s="34"/>
      <c r="BG476" s="34"/>
      <c r="BH476" s="34"/>
    </row>
    <row r="477" spans="1:60" outlineLevel="1" x14ac:dyDescent="0.2">
      <c r="A477" s="35"/>
      <c r="B477" s="36"/>
      <c r="C477" s="70" t="s">
        <v>121</v>
      </c>
      <c r="D477" s="71"/>
      <c r="E477" s="72">
        <v>0.8</v>
      </c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4"/>
      <c r="Y477" s="34"/>
      <c r="Z477" s="34"/>
      <c r="AA477" s="34"/>
      <c r="AB477" s="34"/>
      <c r="AC477" s="34"/>
      <c r="AD477" s="34"/>
      <c r="AE477" s="34"/>
      <c r="AF477" s="34"/>
      <c r="AG477" s="34" t="s">
        <v>104</v>
      </c>
      <c r="AH477" s="34">
        <v>1</v>
      </c>
      <c r="AI477" s="34"/>
      <c r="AJ477" s="34"/>
      <c r="AK477" s="34"/>
      <c r="AL477" s="34"/>
      <c r="AM477" s="34"/>
      <c r="AN477" s="34"/>
      <c r="AO477" s="34"/>
      <c r="AP477" s="34"/>
      <c r="AQ477" s="34"/>
      <c r="AR477" s="34"/>
      <c r="AS477" s="34"/>
      <c r="AT477" s="34"/>
      <c r="AU477" s="34"/>
      <c r="AV477" s="34"/>
      <c r="AW477" s="34"/>
      <c r="AX477" s="34"/>
      <c r="AY477" s="34"/>
      <c r="AZ477" s="34"/>
      <c r="BA477" s="34"/>
      <c r="BB477" s="34"/>
      <c r="BC477" s="34"/>
      <c r="BD477" s="34"/>
      <c r="BE477" s="34"/>
      <c r="BF477" s="34"/>
      <c r="BG477" s="34"/>
      <c r="BH477" s="34"/>
    </row>
    <row r="478" spans="1:60" outlineLevel="1" x14ac:dyDescent="0.2">
      <c r="A478" s="35"/>
      <c r="B478" s="36"/>
      <c r="C478" s="70" t="s">
        <v>466</v>
      </c>
      <c r="D478" s="71"/>
      <c r="E478" s="72">
        <v>198.00700000000001</v>
      </c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4"/>
      <c r="Y478" s="34"/>
      <c r="Z478" s="34"/>
      <c r="AA478" s="34"/>
      <c r="AB478" s="34"/>
      <c r="AC478" s="34"/>
      <c r="AD478" s="34"/>
      <c r="AE478" s="34"/>
      <c r="AF478" s="34"/>
      <c r="AG478" s="34" t="s">
        <v>104</v>
      </c>
      <c r="AH478" s="34">
        <v>0</v>
      </c>
      <c r="AI478" s="34"/>
      <c r="AJ478" s="34"/>
      <c r="AK478" s="34"/>
      <c r="AL478" s="34"/>
      <c r="AM478" s="34"/>
      <c r="AN478" s="34"/>
      <c r="AO478" s="34"/>
      <c r="AP478" s="34"/>
      <c r="AQ478" s="34"/>
      <c r="AR478" s="34"/>
      <c r="AS478" s="34"/>
      <c r="AT478" s="34"/>
      <c r="AU478" s="34"/>
      <c r="AV478" s="34"/>
      <c r="AW478" s="34"/>
      <c r="AX478" s="34"/>
      <c r="AY478" s="34"/>
      <c r="AZ478" s="34"/>
      <c r="BA478" s="34"/>
      <c r="BB478" s="34"/>
      <c r="BC478" s="34"/>
      <c r="BD478" s="34"/>
      <c r="BE478" s="34"/>
      <c r="BF478" s="34"/>
      <c r="BG478" s="34"/>
      <c r="BH478" s="34"/>
    </row>
    <row r="479" spans="1:60" outlineLevel="1" x14ac:dyDescent="0.2">
      <c r="A479" s="35"/>
      <c r="B479" s="36"/>
      <c r="C479" s="70" t="s">
        <v>467</v>
      </c>
      <c r="D479" s="71"/>
      <c r="E479" s="72">
        <v>1.175</v>
      </c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4"/>
      <c r="Y479" s="34"/>
      <c r="Z479" s="34"/>
      <c r="AA479" s="34"/>
      <c r="AB479" s="34"/>
      <c r="AC479" s="34"/>
      <c r="AD479" s="34"/>
      <c r="AE479" s="34"/>
      <c r="AF479" s="34"/>
      <c r="AG479" s="34" t="s">
        <v>104</v>
      </c>
      <c r="AH479" s="34">
        <v>0</v>
      </c>
      <c r="AI479" s="34"/>
      <c r="AJ479" s="34"/>
      <c r="AK479" s="34"/>
      <c r="AL479" s="34"/>
      <c r="AM479" s="34"/>
      <c r="AN479" s="34"/>
      <c r="AO479" s="34"/>
      <c r="AP479" s="34"/>
      <c r="AQ479" s="34"/>
      <c r="AR479" s="34"/>
      <c r="AS479" s="34"/>
      <c r="AT479" s="34"/>
      <c r="AU479" s="34"/>
      <c r="AV479" s="34"/>
      <c r="AW479" s="34"/>
      <c r="AX479" s="34"/>
      <c r="AY479" s="34"/>
      <c r="AZ479" s="34"/>
      <c r="BA479" s="34"/>
      <c r="BB479" s="34"/>
      <c r="BC479" s="34"/>
      <c r="BD479" s="34"/>
      <c r="BE479" s="34"/>
      <c r="BF479" s="34"/>
      <c r="BG479" s="34"/>
      <c r="BH479" s="34"/>
    </row>
    <row r="480" spans="1:60" outlineLevel="1" x14ac:dyDescent="0.2">
      <c r="A480" s="25">
        <v>69</v>
      </c>
      <c r="B480" s="26" t="s">
        <v>468</v>
      </c>
      <c r="C480" s="27" t="s">
        <v>469</v>
      </c>
      <c r="D480" s="28" t="s">
        <v>182</v>
      </c>
      <c r="E480" s="29">
        <v>14.360000000000001</v>
      </c>
      <c r="F480" s="30"/>
      <c r="G480" s="31">
        <f>ROUND(E480*F480,2)</f>
        <v>0</v>
      </c>
      <c r="H480" s="32"/>
      <c r="I480" s="33">
        <f>ROUND(E480*H480,2)</f>
        <v>0</v>
      </c>
      <c r="J480" s="32"/>
      <c r="K480" s="33">
        <f>ROUND(E480*J480,2)</f>
        <v>0</v>
      </c>
      <c r="L480" s="33">
        <v>21</v>
      </c>
      <c r="M480" s="33">
        <f>G480*(1+L480/100)</f>
        <v>0</v>
      </c>
      <c r="N480" s="33">
        <v>0</v>
      </c>
      <c r="O480" s="33">
        <f>ROUND(E480*N480,2)</f>
        <v>0</v>
      </c>
      <c r="P480" s="33">
        <v>0</v>
      </c>
      <c r="Q480" s="33">
        <f>ROUND(E480*P480,2)</f>
        <v>0</v>
      </c>
      <c r="R480" s="33"/>
      <c r="S480" s="33" t="s">
        <v>100</v>
      </c>
      <c r="T480" s="33" t="s">
        <v>101</v>
      </c>
      <c r="U480" s="33">
        <v>0.115</v>
      </c>
      <c r="V480" s="33">
        <f>ROUND(E480*U480,2)</f>
        <v>1.65</v>
      </c>
      <c r="W480" s="33"/>
      <c r="X480" s="34"/>
      <c r="Y480" s="34"/>
      <c r="Z480" s="34"/>
      <c r="AA480" s="34"/>
      <c r="AB480" s="34"/>
      <c r="AC480" s="34"/>
      <c r="AD480" s="34"/>
      <c r="AE480" s="34"/>
      <c r="AF480" s="34"/>
      <c r="AG480" s="34" t="s">
        <v>102</v>
      </c>
      <c r="AH480" s="34"/>
      <c r="AI480" s="34"/>
      <c r="AJ480" s="34"/>
      <c r="AK480" s="34"/>
      <c r="AL480" s="34"/>
      <c r="AM480" s="34"/>
      <c r="AN480" s="34"/>
      <c r="AO480" s="34"/>
      <c r="AP480" s="34"/>
      <c r="AQ480" s="34"/>
      <c r="AR480" s="34"/>
      <c r="AS480" s="34"/>
      <c r="AT480" s="34"/>
      <c r="AU480" s="34"/>
      <c r="AV480" s="34"/>
      <c r="AW480" s="34"/>
      <c r="AX480" s="34"/>
      <c r="AY480" s="34"/>
      <c r="AZ480" s="34"/>
      <c r="BA480" s="34"/>
      <c r="BB480" s="34"/>
      <c r="BC480" s="34"/>
      <c r="BD480" s="34"/>
      <c r="BE480" s="34"/>
      <c r="BF480" s="34"/>
      <c r="BG480" s="34"/>
      <c r="BH480" s="34"/>
    </row>
    <row r="481" spans="1:60" outlineLevel="1" x14ac:dyDescent="0.2">
      <c r="A481" s="35"/>
      <c r="B481" s="36"/>
      <c r="C481" s="70" t="s">
        <v>201</v>
      </c>
      <c r="D481" s="71"/>
      <c r="E481" s="72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4"/>
      <c r="Y481" s="34"/>
      <c r="Z481" s="34"/>
      <c r="AA481" s="34"/>
      <c r="AB481" s="34"/>
      <c r="AC481" s="34"/>
      <c r="AD481" s="34"/>
      <c r="AE481" s="34"/>
      <c r="AF481" s="34"/>
      <c r="AG481" s="34" t="s">
        <v>104</v>
      </c>
      <c r="AH481" s="34">
        <v>0</v>
      </c>
      <c r="AI481" s="34"/>
      <c r="AJ481" s="34"/>
      <c r="AK481" s="34"/>
      <c r="AL481" s="34"/>
      <c r="AM481" s="34"/>
      <c r="AN481" s="34"/>
      <c r="AO481" s="34"/>
      <c r="AP481" s="34"/>
      <c r="AQ481" s="34"/>
      <c r="AR481" s="34"/>
      <c r="AS481" s="34"/>
      <c r="AT481" s="34"/>
      <c r="AU481" s="34"/>
      <c r="AV481" s="34"/>
      <c r="AW481" s="34"/>
      <c r="AX481" s="34"/>
      <c r="AY481" s="34"/>
      <c r="AZ481" s="34"/>
      <c r="BA481" s="34"/>
      <c r="BB481" s="34"/>
      <c r="BC481" s="34"/>
      <c r="BD481" s="34"/>
      <c r="BE481" s="34"/>
      <c r="BF481" s="34"/>
      <c r="BG481" s="34"/>
      <c r="BH481" s="34"/>
    </row>
    <row r="482" spans="1:60" outlineLevel="1" x14ac:dyDescent="0.2">
      <c r="A482" s="35"/>
      <c r="B482" s="36"/>
      <c r="C482" s="70" t="s">
        <v>202</v>
      </c>
      <c r="D482" s="71"/>
      <c r="E482" s="72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4"/>
      <c r="Y482" s="34"/>
      <c r="Z482" s="34"/>
      <c r="AA482" s="34"/>
      <c r="AB482" s="34"/>
      <c r="AC482" s="34"/>
      <c r="AD482" s="34"/>
      <c r="AE482" s="34"/>
      <c r="AF482" s="34"/>
      <c r="AG482" s="34" t="s">
        <v>104</v>
      </c>
      <c r="AH482" s="34">
        <v>0</v>
      </c>
      <c r="AI482" s="34"/>
      <c r="AJ482" s="34"/>
      <c r="AK482" s="34"/>
      <c r="AL482" s="34"/>
      <c r="AM482" s="34"/>
      <c r="AN482" s="34"/>
      <c r="AO482" s="34"/>
      <c r="AP482" s="34"/>
      <c r="AQ482" s="34"/>
      <c r="AR482" s="34"/>
      <c r="AS482" s="34"/>
      <c r="AT482" s="34"/>
      <c r="AU482" s="34"/>
      <c r="AV482" s="34"/>
      <c r="AW482" s="34"/>
      <c r="AX482" s="34"/>
      <c r="AY482" s="34"/>
      <c r="AZ482" s="34"/>
      <c r="BA482" s="34"/>
      <c r="BB482" s="34"/>
      <c r="BC482" s="34"/>
      <c r="BD482" s="34"/>
      <c r="BE482" s="34"/>
      <c r="BF482" s="34"/>
      <c r="BG482" s="34"/>
      <c r="BH482" s="34"/>
    </row>
    <row r="483" spans="1:60" ht="22.5" outlineLevel="1" x14ac:dyDescent="0.2">
      <c r="A483" s="35"/>
      <c r="B483" s="36"/>
      <c r="C483" s="70" t="s">
        <v>378</v>
      </c>
      <c r="D483" s="71"/>
      <c r="E483" s="72">
        <v>1.1000000000000001</v>
      </c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4"/>
      <c r="Y483" s="34"/>
      <c r="Z483" s="34"/>
      <c r="AA483" s="34"/>
      <c r="AB483" s="34"/>
      <c r="AC483" s="34"/>
      <c r="AD483" s="34"/>
      <c r="AE483" s="34"/>
      <c r="AF483" s="34"/>
      <c r="AG483" s="34" t="s">
        <v>104</v>
      </c>
      <c r="AH483" s="34">
        <v>0</v>
      </c>
      <c r="AI483" s="34"/>
      <c r="AJ483" s="34"/>
      <c r="AK483" s="34"/>
      <c r="AL483" s="34"/>
      <c r="AM483" s="34"/>
      <c r="AN483" s="34"/>
      <c r="AO483" s="34"/>
      <c r="AP483" s="34"/>
      <c r="AQ483" s="34"/>
      <c r="AR483" s="34"/>
      <c r="AS483" s="34"/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  <c r="BD483" s="34"/>
      <c r="BE483" s="34"/>
      <c r="BF483" s="34"/>
      <c r="BG483" s="34"/>
      <c r="BH483" s="34"/>
    </row>
    <row r="484" spans="1:60" outlineLevel="1" x14ac:dyDescent="0.2">
      <c r="A484" s="35"/>
      <c r="B484" s="36"/>
      <c r="C484" s="70" t="s">
        <v>204</v>
      </c>
      <c r="D484" s="71"/>
      <c r="E484" s="72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4"/>
      <c r="Y484" s="34"/>
      <c r="Z484" s="34"/>
      <c r="AA484" s="34"/>
      <c r="AB484" s="34"/>
      <c r="AC484" s="34"/>
      <c r="AD484" s="34"/>
      <c r="AE484" s="34"/>
      <c r="AF484" s="34"/>
      <c r="AG484" s="34" t="s">
        <v>104</v>
      </c>
      <c r="AH484" s="34">
        <v>0</v>
      </c>
      <c r="AI484" s="34"/>
      <c r="AJ484" s="34"/>
      <c r="AK484" s="34"/>
      <c r="AL484" s="34"/>
      <c r="AM484" s="34"/>
      <c r="AN484" s="34"/>
      <c r="AO484" s="34"/>
      <c r="AP484" s="34"/>
      <c r="AQ484" s="34"/>
      <c r="AR484" s="34"/>
      <c r="AS484" s="34"/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  <c r="BE484" s="34"/>
      <c r="BF484" s="34"/>
      <c r="BG484" s="34"/>
      <c r="BH484" s="34"/>
    </row>
    <row r="485" spans="1:60" ht="22.5" outlineLevel="1" x14ac:dyDescent="0.2">
      <c r="A485" s="35"/>
      <c r="B485" s="36"/>
      <c r="C485" s="70" t="s">
        <v>470</v>
      </c>
      <c r="D485" s="71"/>
      <c r="E485" s="72">
        <v>5.4</v>
      </c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4"/>
      <c r="Y485" s="34"/>
      <c r="Z485" s="34"/>
      <c r="AA485" s="34"/>
      <c r="AB485" s="34"/>
      <c r="AC485" s="34"/>
      <c r="AD485" s="34"/>
      <c r="AE485" s="34"/>
      <c r="AF485" s="34"/>
      <c r="AG485" s="34" t="s">
        <v>104</v>
      </c>
      <c r="AH485" s="34">
        <v>0</v>
      </c>
      <c r="AI485" s="34"/>
      <c r="AJ485" s="34"/>
      <c r="AK485" s="34"/>
      <c r="AL485" s="34"/>
      <c r="AM485" s="34"/>
      <c r="AN485" s="34"/>
      <c r="AO485" s="34"/>
      <c r="AP485" s="34"/>
      <c r="AQ485" s="34"/>
      <c r="AR485" s="34"/>
      <c r="AS485" s="34"/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  <c r="BF485" s="34"/>
      <c r="BG485" s="34"/>
      <c r="BH485" s="34"/>
    </row>
    <row r="486" spans="1:60" outlineLevel="1" x14ac:dyDescent="0.2">
      <c r="A486" s="35"/>
      <c r="B486" s="36"/>
      <c r="C486" s="70" t="s">
        <v>121</v>
      </c>
      <c r="D486" s="71"/>
      <c r="E486" s="72">
        <v>6.5</v>
      </c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4"/>
      <c r="Y486" s="34"/>
      <c r="Z486" s="34"/>
      <c r="AA486" s="34"/>
      <c r="AB486" s="34"/>
      <c r="AC486" s="34"/>
      <c r="AD486" s="34"/>
      <c r="AE486" s="34"/>
      <c r="AF486" s="34"/>
      <c r="AG486" s="34" t="s">
        <v>104</v>
      </c>
      <c r="AH486" s="34">
        <v>1</v>
      </c>
      <c r="AI486" s="34"/>
      <c r="AJ486" s="34"/>
      <c r="AK486" s="34"/>
      <c r="AL486" s="34"/>
      <c r="AM486" s="34"/>
      <c r="AN486" s="34"/>
      <c r="AO486" s="34"/>
      <c r="AP486" s="34"/>
      <c r="AQ486" s="34"/>
      <c r="AR486" s="34"/>
      <c r="AS486" s="34"/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  <c r="BG486" s="34"/>
      <c r="BH486" s="34"/>
    </row>
    <row r="487" spans="1:60" ht="22.5" outlineLevel="1" x14ac:dyDescent="0.2">
      <c r="A487" s="35"/>
      <c r="B487" s="36"/>
      <c r="C487" s="70" t="s">
        <v>229</v>
      </c>
      <c r="D487" s="71"/>
      <c r="E487" s="72">
        <v>7.86</v>
      </c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4"/>
      <c r="Y487" s="34"/>
      <c r="Z487" s="34"/>
      <c r="AA487" s="34"/>
      <c r="AB487" s="34"/>
      <c r="AC487" s="34"/>
      <c r="AD487" s="34"/>
      <c r="AE487" s="34"/>
      <c r="AF487" s="34"/>
      <c r="AG487" s="34" t="s">
        <v>104</v>
      </c>
      <c r="AH487" s="34">
        <v>0</v>
      </c>
      <c r="AI487" s="34"/>
      <c r="AJ487" s="34"/>
      <c r="AK487" s="34"/>
      <c r="AL487" s="34"/>
      <c r="AM487" s="34"/>
      <c r="AN487" s="34"/>
      <c r="AO487" s="34"/>
      <c r="AP487" s="34"/>
      <c r="AQ487" s="34"/>
      <c r="AR487" s="34"/>
      <c r="AS487" s="34"/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  <c r="BH487" s="34"/>
    </row>
    <row r="488" spans="1:60" outlineLevel="1" x14ac:dyDescent="0.2">
      <c r="A488" s="25">
        <v>70</v>
      </c>
      <c r="B488" s="26" t="s">
        <v>471</v>
      </c>
      <c r="C488" s="27" t="s">
        <v>472</v>
      </c>
      <c r="D488" s="28" t="s">
        <v>182</v>
      </c>
      <c r="E488" s="29">
        <v>3.6300000000000003</v>
      </c>
      <c r="F488" s="30"/>
      <c r="G488" s="31">
        <f>ROUND(E488*F488,2)</f>
        <v>0</v>
      </c>
      <c r="H488" s="32"/>
      <c r="I488" s="33">
        <f>ROUND(E488*H488,2)</f>
        <v>0</v>
      </c>
      <c r="J488" s="32"/>
      <c r="K488" s="33">
        <f>ROUND(E488*J488,2)</f>
        <v>0</v>
      </c>
      <c r="L488" s="33">
        <v>21</v>
      </c>
      <c r="M488" s="33">
        <f>G488*(1+L488/100)</f>
        <v>0</v>
      </c>
      <c r="N488" s="33">
        <v>0</v>
      </c>
      <c r="O488" s="33">
        <f>ROUND(E488*N488,2)</f>
        <v>0</v>
      </c>
      <c r="P488" s="33">
        <v>0</v>
      </c>
      <c r="Q488" s="33">
        <f>ROUND(E488*P488,2)</f>
        <v>0</v>
      </c>
      <c r="R488" s="33"/>
      <c r="S488" s="33" t="s">
        <v>100</v>
      </c>
      <c r="T488" s="33" t="s">
        <v>101</v>
      </c>
      <c r="U488" s="33">
        <v>0.1</v>
      </c>
      <c r="V488" s="33">
        <f>ROUND(E488*U488,2)</f>
        <v>0.36</v>
      </c>
      <c r="W488" s="33"/>
      <c r="X488" s="34"/>
      <c r="Y488" s="34"/>
      <c r="Z488" s="34"/>
      <c r="AA488" s="34"/>
      <c r="AB488" s="34"/>
      <c r="AC488" s="34"/>
      <c r="AD488" s="34"/>
      <c r="AE488" s="34"/>
      <c r="AF488" s="34"/>
      <c r="AG488" s="34" t="s">
        <v>102</v>
      </c>
      <c r="AH488" s="34"/>
      <c r="AI488" s="34"/>
      <c r="AJ488" s="34"/>
      <c r="AK488" s="34"/>
      <c r="AL488" s="34"/>
      <c r="AM488" s="34"/>
      <c r="AN488" s="34"/>
      <c r="AO488" s="34"/>
      <c r="AP488" s="34"/>
      <c r="AQ488" s="34"/>
      <c r="AR488" s="34"/>
      <c r="AS488" s="34"/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</row>
    <row r="489" spans="1:60" outlineLevel="1" x14ac:dyDescent="0.2">
      <c r="A489" s="35"/>
      <c r="B489" s="36"/>
      <c r="C489" s="70" t="s">
        <v>112</v>
      </c>
      <c r="D489" s="71"/>
      <c r="E489" s="72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4"/>
      <c r="Y489" s="34"/>
      <c r="Z489" s="34"/>
      <c r="AA489" s="34"/>
      <c r="AB489" s="34"/>
      <c r="AC489" s="34"/>
      <c r="AD489" s="34"/>
      <c r="AE489" s="34"/>
      <c r="AF489" s="34"/>
      <c r="AG489" s="34" t="s">
        <v>104</v>
      </c>
      <c r="AH489" s="34">
        <v>0</v>
      </c>
      <c r="AI489" s="34"/>
      <c r="AJ489" s="34"/>
      <c r="AK489" s="34"/>
      <c r="AL489" s="34"/>
      <c r="AM489" s="34"/>
      <c r="AN489" s="34"/>
      <c r="AO489" s="34"/>
      <c r="AP489" s="34"/>
      <c r="AQ489" s="34"/>
      <c r="AR489" s="34"/>
      <c r="AS489" s="34"/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</row>
    <row r="490" spans="1:60" ht="22.5" outlineLevel="1" x14ac:dyDescent="0.2">
      <c r="A490" s="35"/>
      <c r="B490" s="36"/>
      <c r="C490" s="70" t="s">
        <v>473</v>
      </c>
      <c r="D490" s="71"/>
      <c r="E490" s="72">
        <v>3.6300000000000003</v>
      </c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4"/>
      <c r="Y490" s="34"/>
      <c r="Z490" s="34"/>
      <c r="AA490" s="34"/>
      <c r="AB490" s="34"/>
      <c r="AC490" s="34"/>
      <c r="AD490" s="34"/>
      <c r="AE490" s="34"/>
      <c r="AF490" s="34"/>
      <c r="AG490" s="34" t="s">
        <v>104</v>
      </c>
      <c r="AH490" s="34">
        <v>0</v>
      </c>
      <c r="AI490" s="34"/>
      <c r="AJ490" s="34"/>
      <c r="AK490" s="34"/>
      <c r="AL490" s="34"/>
      <c r="AM490" s="34"/>
      <c r="AN490" s="34"/>
      <c r="AO490" s="34"/>
      <c r="AP490" s="34"/>
      <c r="AQ490" s="34"/>
      <c r="AR490" s="34"/>
      <c r="AS490" s="34"/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</row>
    <row r="491" spans="1:60" x14ac:dyDescent="0.2">
      <c r="A491" s="17" t="s">
        <v>95</v>
      </c>
      <c r="B491" s="18" t="s">
        <v>62</v>
      </c>
      <c r="C491" s="19" t="s">
        <v>63</v>
      </c>
      <c r="D491" s="20"/>
      <c r="E491" s="21"/>
      <c r="F491" s="22"/>
      <c r="G491" s="23">
        <f>SUMIF(AG492:AG492,"&lt;&gt;NOR",G492:G492)</f>
        <v>0</v>
      </c>
      <c r="H491" s="24"/>
      <c r="I491" s="24">
        <f>SUM(I492:I492)</f>
        <v>0</v>
      </c>
      <c r="J491" s="24"/>
      <c r="K491" s="24">
        <f>SUM(K492:K492)</f>
        <v>0</v>
      </c>
      <c r="L491" s="24"/>
      <c r="M491" s="24">
        <f>SUM(M492:M492)</f>
        <v>0</v>
      </c>
      <c r="N491" s="24"/>
      <c r="O491" s="24">
        <f>SUM(O492:O492)</f>
        <v>0</v>
      </c>
      <c r="P491" s="24"/>
      <c r="Q491" s="24">
        <f>SUM(Q492:Q492)</f>
        <v>0</v>
      </c>
      <c r="R491" s="24"/>
      <c r="S491" s="24"/>
      <c r="T491" s="24"/>
      <c r="U491" s="24"/>
      <c r="V491" s="24">
        <f>SUM(V492:V492)</f>
        <v>633.35</v>
      </c>
      <c r="W491" s="24"/>
      <c r="AG491" s="53" t="s">
        <v>96</v>
      </c>
    </row>
    <row r="492" spans="1:60" outlineLevel="1" x14ac:dyDescent="0.2">
      <c r="A492" s="37">
        <v>71</v>
      </c>
      <c r="B492" s="38" t="s">
        <v>474</v>
      </c>
      <c r="C492" s="39" t="s">
        <v>475</v>
      </c>
      <c r="D492" s="40" t="s">
        <v>476</v>
      </c>
      <c r="E492" s="41">
        <v>1623.9859800000002</v>
      </c>
      <c r="F492" s="42"/>
      <c r="G492" s="43">
        <f>ROUND(E492*F492,2)</f>
        <v>0</v>
      </c>
      <c r="H492" s="32"/>
      <c r="I492" s="33">
        <f>ROUND(E492*H492,2)</f>
        <v>0</v>
      </c>
      <c r="J492" s="32"/>
      <c r="K492" s="33">
        <f>ROUND(E492*J492,2)</f>
        <v>0</v>
      </c>
      <c r="L492" s="33">
        <v>21</v>
      </c>
      <c r="M492" s="33">
        <f>G492*(1+L492/100)</f>
        <v>0</v>
      </c>
      <c r="N492" s="33">
        <v>0</v>
      </c>
      <c r="O492" s="33">
        <f>ROUND(E492*N492,2)</f>
        <v>0</v>
      </c>
      <c r="P492" s="33">
        <v>0</v>
      </c>
      <c r="Q492" s="33">
        <f>ROUND(E492*P492,2)</f>
        <v>0</v>
      </c>
      <c r="R492" s="33"/>
      <c r="S492" s="33" t="s">
        <v>100</v>
      </c>
      <c r="T492" s="33" t="s">
        <v>101</v>
      </c>
      <c r="U492" s="33">
        <v>0.39</v>
      </c>
      <c r="V492" s="33">
        <f>ROUND(E492*U492,2)</f>
        <v>633.35</v>
      </c>
      <c r="W492" s="33"/>
      <c r="X492" s="34"/>
      <c r="Y492" s="34"/>
      <c r="Z492" s="34"/>
      <c r="AA492" s="34"/>
      <c r="AB492" s="34"/>
      <c r="AC492" s="34"/>
      <c r="AD492" s="34"/>
      <c r="AE492" s="34"/>
      <c r="AF492" s="34"/>
      <c r="AG492" s="34" t="s">
        <v>477</v>
      </c>
      <c r="AH492" s="34"/>
      <c r="AI492" s="34"/>
      <c r="AJ492" s="34"/>
      <c r="AK492" s="34"/>
      <c r="AL492" s="34"/>
      <c r="AM492" s="34"/>
      <c r="AN492" s="34"/>
      <c r="AO492" s="34"/>
      <c r="AP492" s="34"/>
      <c r="AQ492" s="34"/>
      <c r="AR492" s="34"/>
      <c r="AS492" s="34"/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</row>
    <row r="493" spans="1:60" x14ac:dyDescent="0.2">
      <c r="A493" s="17" t="s">
        <v>95</v>
      </c>
      <c r="B493" s="18" t="s">
        <v>64</v>
      </c>
      <c r="C493" s="19" t="s">
        <v>65</v>
      </c>
      <c r="D493" s="20"/>
      <c r="E493" s="21"/>
      <c r="F493" s="22"/>
      <c r="G493" s="23">
        <f>SUMIF(AG494:AG497,"&lt;&gt;NOR",G494:G497)</f>
        <v>0</v>
      </c>
      <c r="H493" s="24"/>
      <c r="I493" s="24">
        <f>SUM(I494:I497)</f>
        <v>0</v>
      </c>
      <c r="J493" s="24"/>
      <c r="K493" s="24">
        <f>SUM(K494:K497)</f>
        <v>0</v>
      </c>
      <c r="L493" s="24"/>
      <c r="M493" s="24">
        <f>SUM(M494:M497)</f>
        <v>0</v>
      </c>
      <c r="N493" s="24"/>
      <c r="O493" s="24">
        <f>SUM(O494:O497)</f>
        <v>0.01</v>
      </c>
      <c r="P493" s="24"/>
      <c r="Q493" s="24">
        <f>SUM(Q494:Q497)</f>
        <v>0</v>
      </c>
      <c r="R493" s="24"/>
      <c r="S493" s="24"/>
      <c r="T493" s="24"/>
      <c r="U493" s="24"/>
      <c r="V493" s="24">
        <f>SUM(V494:V497)</f>
        <v>5.1100000000000003</v>
      </c>
      <c r="W493" s="24"/>
      <c r="AG493" s="53" t="s">
        <v>96</v>
      </c>
    </row>
    <row r="494" spans="1:60" ht="33.75" outlineLevel="1" x14ac:dyDescent="0.2">
      <c r="A494" s="25">
        <v>72</v>
      </c>
      <c r="B494" s="26" t="s">
        <v>478</v>
      </c>
      <c r="C494" s="27" t="s">
        <v>479</v>
      </c>
      <c r="D494" s="28" t="s">
        <v>182</v>
      </c>
      <c r="E494" s="29">
        <v>15.035</v>
      </c>
      <c r="F494" s="30"/>
      <c r="G494" s="31">
        <f>ROUND(E494*F494,2)</f>
        <v>0</v>
      </c>
      <c r="H494" s="32"/>
      <c r="I494" s="33">
        <f>ROUND(E494*H494,2)</f>
        <v>0</v>
      </c>
      <c r="J494" s="32"/>
      <c r="K494" s="33">
        <f>ROUND(E494*J494,2)</f>
        <v>0</v>
      </c>
      <c r="L494" s="33">
        <v>21</v>
      </c>
      <c r="M494" s="33">
        <f>G494*(1+L494/100)</f>
        <v>0</v>
      </c>
      <c r="N494" s="33">
        <v>7.1000000000000002E-4</v>
      </c>
      <c r="O494" s="33">
        <f>ROUND(E494*N494,2)</f>
        <v>0.01</v>
      </c>
      <c r="P494" s="33">
        <v>0</v>
      </c>
      <c r="Q494" s="33">
        <f>ROUND(E494*P494,2)</f>
        <v>0</v>
      </c>
      <c r="R494" s="33"/>
      <c r="S494" s="33" t="s">
        <v>100</v>
      </c>
      <c r="T494" s="33" t="s">
        <v>101</v>
      </c>
      <c r="U494" s="33">
        <v>0.34</v>
      </c>
      <c r="V494" s="33">
        <f>ROUND(E494*U494,2)</f>
        <v>5.1100000000000003</v>
      </c>
      <c r="W494" s="33"/>
      <c r="X494" s="34"/>
      <c r="Y494" s="34"/>
      <c r="Z494" s="34"/>
      <c r="AA494" s="34"/>
      <c r="AB494" s="34"/>
      <c r="AC494" s="34"/>
      <c r="AD494" s="34"/>
      <c r="AE494" s="34"/>
      <c r="AF494" s="34"/>
      <c r="AG494" s="34" t="s">
        <v>102</v>
      </c>
      <c r="AH494" s="34"/>
      <c r="AI494" s="34"/>
      <c r="AJ494" s="34"/>
      <c r="AK494" s="34"/>
      <c r="AL494" s="34"/>
      <c r="AM494" s="34"/>
      <c r="AN494" s="34"/>
      <c r="AO494" s="34"/>
      <c r="AP494" s="34"/>
      <c r="AQ494" s="34"/>
      <c r="AR494" s="34"/>
      <c r="AS494" s="34"/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</row>
    <row r="495" spans="1:60" outlineLevel="1" x14ac:dyDescent="0.2">
      <c r="A495" s="35"/>
      <c r="B495" s="36"/>
      <c r="C495" s="70" t="s">
        <v>112</v>
      </c>
      <c r="D495" s="71"/>
      <c r="E495" s="72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4"/>
      <c r="Y495" s="34"/>
      <c r="Z495" s="34"/>
      <c r="AA495" s="34"/>
      <c r="AB495" s="34"/>
      <c r="AC495" s="34"/>
      <c r="AD495" s="34"/>
      <c r="AE495" s="34"/>
      <c r="AF495" s="34"/>
      <c r="AG495" s="34" t="s">
        <v>104</v>
      </c>
      <c r="AH495" s="34">
        <v>0</v>
      </c>
      <c r="AI495" s="34"/>
      <c r="AJ495" s="34"/>
      <c r="AK495" s="34"/>
      <c r="AL495" s="34"/>
      <c r="AM495" s="34"/>
      <c r="AN495" s="34"/>
      <c r="AO495" s="34"/>
      <c r="AP495" s="34"/>
      <c r="AQ495" s="34"/>
      <c r="AR495" s="34"/>
      <c r="AS495" s="34"/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</row>
    <row r="496" spans="1:60" outlineLevel="1" x14ac:dyDescent="0.2">
      <c r="A496" s="35"/>
      <c r="B496" s="36"/>
      <c r="C496" s="70" t="s">
        <v>480</v>
      </c>
      <c r="D496" s="71"/>
      <c r="E496" s="72">
        <v>15.035</v>
      </c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4"/>
      <c r="Y496" s="34"/>
      <c r="Z496" s="34"/>
      <c r="AA496" s="34"/>
      <c r="AB496" s="34"/>
      <c r="AC496" s="34"/>
      <c r="AD496" s="34"/>
      <c r="AE496" s="34"/>
      <c r="AF496" s="34"/>
      <c r="AG496" s="34" t="s">
        <v>104</v>
      </c>
      <c r="AH496" s="34">
        <v>0</v>
      </c>
      <c r="AI496" s="34"/>
      <c r="AJ496" s="34"/>
      <c r="AK496" s="34"/>
      <c r="AL496" s="34"/>
      <c r="AM496" s="34"/>
      <c r="AN496" s="34"/>
      <c r="AO496" s="34"/>
      <c r="AP496" s="34"/>
      <c r="AQ496" s="34"/>
      <c r="AR496" s="34"/>
      <c r="AS496" s="34"/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</row>
    <row r="497" spans="1:60" outlineLevel="1" x14ac:dyDescent="0.2">
      <c r="A497" s="35">
        <v>73</v>
      </c>
      <c r="B497" s="36" t="s">
        <v>481</v>
      </c>
      <c r="C497" s="44" t="s">
        <v>482</v>
      </c>
      <c r="D497" s="45" t="s">
        <v>0</v>
      </c>
      <c r="E497" s="46"/>
      <c r="F497" s="32"/>
      <c r="G497" s="33">
        <f>ROUND(E497*F497,2)</f>
        <v>0</v>
      </c>
      <c r="H497" s="32"/>
      <c r="I497" s="33">
        <f>ROUND(E497*H497,2)</f>
        <v>0</v>
      </c>
      <c r="J497" s="32"/>
      <c r="K497" s="33">
        <f>ROUND(E497*J497,2)</f>
        <v>0</v>
      </c>
      <c r="L497" s="33">
        <v>21</v>
      </c>
      <c r="M497" s="33">
        <f>G497*(1+L497/100)</f>
        <v>0</v>
      </c>
      <c r="N497" s="33">
        <v>0</v>
      </c>
      <c r="O497" s="33">
        <f>ROUND(E497*N497,2)</f>
        <v>0</v>
      </c>
      <c r="P497" s="33">
        <v>0</v>
      </c>
      <c r="Q497" s="33">
        <f>ROUND(E497*P497,2)</f>
        <v>0</v>
      </c>
      <c r="R497" s="33"/>
      <c r="S497" s="33" t="s">
        <v>100</v>
      </c>
      <c r="T497" s="33" t="s">
        <v>101</v>
      </c>
      <c r="U497" s="33">
        <v>0</v>
      </c>
      <c r="V497" s="33">
        <f>ROUND(E497*U497,2)</f>
        <v>0</v>
      </c>
      <c r="W497" s="33"/>
      <c r="X497" s="34"/>
      <c r="Y497" s="34"/>
      <c r="Z497" s="34"/>
      <c r="AA497" s="34"/>
      <c r="AB497" s="34"/>
      <c r="AC497" s="34"/>
      <c r="AD497" s="34"/>
      <c r="AE497" s="34"/>
      <c r="AF497" s="34"/>
      <c r="AG497" s="34" t="s">
        <v>477</v>
      </c>
      <c r="AH497" s="34"/>
      <c r="AI497" s="34"/>
      <c r="AJ497" s="34"/>
      <c r="AK497" s="34"/>
      <c r="AL497" s="34"/>
      <c r="AM497" s="34"/>
      <c r="AN497" s="34"/>
      <c r="AO497" s="34"/>
      <c r="AP497" s="34"/>
      <c r="AQ497" s="34"/>
      <c r="AR497" s="34"/>
      <c r="AS497" s="34"/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</row>
    <row r="498" spans="1:60" x14ac:dyDescent="0.2">
      <c r="A498" s="17" t="s">
        <v>95</v>
      </c>
      <c r="B498" s="18" t="s">
        <v>66</v>
      </c>
      <c r="C498" s="19" t="s">
        <v>67</v>
      </c>
      <c r="D498" s="20"/>
      <c r="E498" s="21"/>
      <c r="F498" s="22"/>
      <c r="G498" s="23">
        <f>SUMIF(AG499:AG648,"&lt;&gt;NOR",G499:G648)</f>
        <v>0</v>
      </c>
      <c r="H498" s="24"/>
      <c r="I498" s="24">
        <f>SUM(I499:I648)</f>
        <v>0</v>
      </c>
      <c r="J498" s="24"/>
      <c r="K498" s="24">
        <f>SUM(K499:K648)</f>
        <v>0</v>
      </c>
      <c r="L498" s="24"/>
      <c r="M498" s="24">
        <f>SUM(M499:M648)</f>
        <v>0</v>
      </c>
      <c r="N498" s="24"/>
      <c r="O498" s="24">
        <f>SUM(O499:O648)</f>
        <v>0</v>
      </c>
      <c r="P498" s="24"/>
      <c r="Q498" s="24">
        <f>SUM(Q499:Q648)</f>
        <v>0</v>
      </c>
      <c r="R498" s="24"/>
      <c r="S498" s="24"/>
      <c r="T498" s="24"/>
      <c r="U498" s="24"/>
      <c r="V498" s="24">
        <f>SUM(V499:V648)</f>
        <v>249.67000000000002</v>
      </c>
      <c r="W498" s="24"/>
      <c r="AG498" s="53" t="s">
        <v>96</v>
      </c>
    </row>
    <row r="499" spans="1:60" outlineLevel="1" x14ac:dyDescent="0.2">
      <c r="A499" s="25">
        <v>74</v>
      </c>
      <c r="B499" s="26" t="s">
        <v>483</v>
      </c>
      <c r="C499" s="27" t="s">
        <v>484</v>
      </c>
      <c r="D499" s="28" t="s">
        <v>476</v>
      </c>
      <c r="E499" s="29">
        <v>684.18977000000007</v>
      </c>
      <c r="F499" s="30"/>
      <c r="G499" s="31">
        <f>ROUND(E499*F499,2)</f>
        <v>0</v>
      </c>
      <c r="H499" s="32"/>
      <c r="I499" s="33">
        <f>ROUND(E499*H499,2)</f>
        <v>0</v>
      </c>
      <c r="J499" s="32"/>
      <c r="K499" s="33">
        <f>ROUND(E499*J499,2)</f>
        <v>0</v>
      </c>
      <c r="L499" s="33">
        <v>21</v>
      </c>
      <c r="M499" s="33">
        <f>G499*(1+L499/100)</f>
        <v>0</v>
      </c>
      <c r="N499" s="33">
        <v>0</v>
      </c>
      <c r="O499" s="33">
        <f>ROUND(E499*N499,2)</f>
        <v>0</v>
      </c>
      <c r="P499" s="33">
        <v>0</v>
      </c>
      <c r="Q499" s="33">
        <f>ROUND(E499*P499,2)</f>
        <v>0</v>
      </c>
      <c r="R499" s="33"/>
      <c r="S499" s="33" t="s">
        <v>100</v>
      </c>
      <c r="T499" s="33" t="s">
        <v>101</v>
      </c>
      <c r="U499" s="33">
        <v>0.01</v>
      </c>
      <c r="V499" s="33">
        <f>ROUND(E499*U499,2)</f>
        <v>6.84</v>
      </c>
      <c r="W499" s="33"/>
      <c r="X499" s="34"/>
      <c r="Y499" s="34"/>
      <c r="Z499" s="34"/>
      <c r="AA499" s="34"/>
      <c r="AB499" s="34"/>
      <c r="AC499" s="34"/>
      <c r="AD499" s="34"/>
      <c r="AE499" s="34"/>
      <c r="AF499" s="34"/>
      <c r="AG499" s="34" t="s">
        <v>102</v>
      </c>
      <c r="AH499" s="34"/>
      <c r="AI499" s="34"/>
      <c r="AJ499" s="34"/>
      <c r="AK499" s="34"/>
      <c r="AL499" s="34"/>
      <c r="AM499" s="34"/>
      <c r="AN499" s="34"/>
      <c r="AO499" s="34"/>
      <c r="AP499" s="34"/>
      <c r="AQ499" s="34"/>
      <c r="AR499" s="34"/>
      <c r="AS499" s="34"/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</row>
    <row r="500" spans="1:60" ht="22.5" outlineLevel="1" x14ac:dyDescent="0.2">
      <c r="A500" s="35"/>
      <c r="B500" s="36"/>
      <c r="C500" s="70" t="s">
        <v>485</v>
      </c>
      <c r="D500" s="71"/>
      <c r="E500" s="72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4"/>
      <c r="Y500" s="34"/>
      <c r="Z500" s="34"/>
      <c r="AA500" s="34"/>
      <c r="AB500" s="34"/>
      <c r="AC500" s="34"/>
      <c r="AD500" s="34"/>
      <c r="AE500" s="34"/>
      <c r="AF500" s="34"/>
      <c r="AG500" s="34" t="s">
        <v>104</v>
      </c>
      <c r="AH500" s="34">
        <v>0</v>
      </c>
      <c r="AI500" s="34"/>
      <c r="AJ500" s="34"/>
      <c r="AK500" s="34"/>
      <c r="AL500" s="34"/>
      <c r="AM500" s="34"/>
      <c r="AN500" s="34"/>
      <c r="AO500" s="34"/>
      <c r="AP500" s="34"/>
      <c r="AQ500" s="34"/>
      <c r="AR500" s="34"/>
      <c r="AS500" s="34"/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</row>
    <row r="501" spans="1:60" outlineLevel="1" x14ac:dyDescent="0.2">
      <c r="A501" s="35"/>
      <c r="B501" s="36"/>
      <c r="C501" s="70" t="s">
        <v>486</v>
      </c>
      <c r="D501" s="71"/>
      <c r="E501" s="72">
        <v>87.123080000000002</v>
      </c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4"/>
      <c r="Y501" s="34"/>
      <c r="Z501" s="34"/>
      <c r="AA501" s="34"/>
      <c r="AB501" s="34"/>
      <c r="AC501" s="34"/>
      <c r="AD501" s="34"/>
      <c r="AE501" s="34"/>
      <c r="AF501" s="34"/>
      <c r="AG501" s="34" t="s">
        <v>104</v>
      </c>
      <c r="AH501" s="34">
        <v>0</v>
      </c>
      <c r="AI501" s="34"/>
      <c r="AJ501" s="34"/>
      <c r="AK501" s="34"/>
      <c r="AL501" s="34"/>
      <c r="AM501" s="34"/>
      <c r="AN501" s="34"/>
      <c r="AO501" s="34"/>
      <c r="AP501" s="34"/>
      <c r="AQ501" s="34"/>
      <c r="AR501" s="34"/>
      <c r="AS501" s="34"/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</row>
    <row r="502" spans="1:60" outlineLevel="1" x14ac:dyDescent="0.2">
      <c r="A502" s="35"/>
      <c r="B502" s="36"/>
      <c r="C502" s="70" t="s">
        <v>487</v>
      </c>
      <c r="D502" s="71"/>
      <c r="E502" s="72">
        <v>0.86900000000000011</v>
      </c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4"/>
      <c r="Y502" s="34"/>
      <c r="Z502" s="34"/>
      <c r="AA502" s="34"/>
      <c r="AB502" s="34"/>
      <c r="AC502" s="34"/>
      <c r="AD502" s="34"/>
      <c r="AE502" s="34"/>
      <c r="AF502" s="34"/>
      <c r="AG502" s="34" t="s">
        <v>104</v>
      </c>
      <c r="AH502" s="34">
        <v>0</v>
      </c>
      <c r="AI502" s="34"/>
      <c r="AJ502" s="34"/>
      <c r="AK502" s="34"/>
      <c r="AL502" s="34"/>
      <c r="AM502" s="34"/>
      <c r="AN502" s="34"/>
      <c r="AO502" s="34"/>
      <c r="AP502" s="34"/>
      <c r="AQ502" s="34"/>
      <c r="AR502" s="34"/>
      <c r="AS502" s="34"/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</row>
    <row r="503" spans="1:60" outlineLevel="1" x14ac:dyDescent="0.2">
      <c r="A503" s="35"/>
      <c r="B503" s="36"/>
      <c r="C503" s="70" t="s">
        <v>488</v>
      </c>
      <c r="D503" s="71"/>
      <c r="E503" s="72">
        <v>2.0856000000000003</v>
      </c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4"/>
      <c r="Y503" s="34"/>
      <c r="Z503" s="34"/>
      <c r="AA503" s="34"/>
      <c r="AB503" s="34"/>
      <c r="AC503" s="34"/>
      <c r="AD503" s="34"/>
      <c r="AE503" s="34"/>
      <c r="AF503" s="34"/>
      <c r="AG503" s="34" t="s">
        <v>104</v>
      </c>
      <c r="AH503" s="34">
        <v>0</v>
      </c>
      <c r="AI503" s="34"/>
      <c r="AJ503" s="34"/>
      <c r="AK503" s="34"/>
      <c r="AL503" s="34"/>
      <c r="AM503" s="34"/>
      <c r="AN503" s="34"/>
      <c r="AO503" s="34"/>
      <c r="AP503" s="34"/>
      <c r="AQ503" s="34"/>
      <c r="AR503" s="34"/>
      <c r="AS503" s="34"/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</row>
    <row r="504" spans="1:60" outlineLevel="1" x14ac:dyDescent="0.2">
      <c r="A504" s="35"/>
      <c r="B504" s="36"/>
      <c r="C504" s="70" t="s">
        <v>489</v>
      </c>
      <c r="D504" s="71"/>
      <c r="E504" s="72">
        <v>479.95680000000004</v>
      </c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4"/>
      <c r="Y504" s="34"/>
      <c r="Z504" s="34"/>
      <c r="AA504" s="34"/>
      <c r="AB504" s="34"/>
      <c r="AC504" s="34"/>
      <c r="AD504" s="34"/>
      <c r="AE504" s="34"/>
      <c r="AF504" s="34"/>
      <c r="AG504" s="34" t="s">
        <v>104</v>
      </c>
      <c r="AH504" s="34">
        <v>0</v>
      </c>
      <c r="AI504" s="34"/>
      <c r="AJ504" s="34"/>
      <c r="AK504" s="34"/>
      <c r="AL504" s="34"/>
      <c r="AM504" s="34"/>
      <c r="AN504" s="34"/>
      <c r="AO504" s="34"/>
      <c r="AP504" s="34"/>
      <c r="AQ504" s="34"/>
      <c r="AR504" s="34"/>
      <c r="AS504" s="34"/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</row>
    <row r="505" spans="1:60" outlineLevel="1" x14ac:dyDescent="0.2">
      <c r="A505" s="35"/>
      <c r="B505" s="36"/>
      <c r="C505" s="70" t="s">
        <v>390</v>
      </c>
      <c r="D505" s="71"/>
      <c r="E505" s="72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4"/>
      <c r="Y505" s="34"/>
      <c r="Z505" s="34"/>
      <c r="AA505" s="34"/>
      <c r="AB505" s="34"/>
      <c r="AC505" s="34"/>
      <c r="AD505" s="34"/>
      <c r="AE505" s="34"/>
      <c r="AF505" s="34"/>
      <c r="AG505" s="34" t="s">
        <v>104</v>
      </c>
      <c r="AH505" s="34">
        <v>0</v>
      </c>
      <c r="AI505" s="34"/>
      <c r="AJ505" s="34"/>
      <c r="AK505" s="34"/>
      <c r="AL505" s="34"/>
      <c r="AM505" s="34"/>
      <c r="AN505" s="34"/>
      <c r="AO505" s="34"/>
      <c r="AP505" s="34"/>
      <c r="AQ505" s="34"/>
      <c r="AR505" s="34"/>
      <c r="AS505" s="34"/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</row>
    <row r="506" spans="1:60" ht="22.5" outlineLevel="1" x14ac:dyDescent="0.2">
      <c r="A506" s="35"/>
      <c r="B506" s="36"/>
      <c r="C506" s="70" t="s">
        <v>490</v>
      </c>
      <c r="D506" s="71"/>
      <c r="E506" s="72">
        <v>5.6400000000000006</v>
      </c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4"/>
      <c r="Y506" s="34"/>
      <c r="Z506" s="34"/>
      <c r="AA506" s="34"/>
      <c r="AB506" s="34"/>
      <c r="AC506" s="34"/>
      <c r="AD506" s="34"/>
      <c r="AE506" s="34"/>
      <c r="AF506" s="34"/>
      <c r="AG506" s="34" t="s">
        <v>104</v>
      </c>
      <c r="AH506" s="34">
        <v>0</v>
      </c>
      <c r="AI506" s="34"/>
      <c r="AJ506" s="34"/>
      <c r="AK506" s="34"/>
      <c r="AL506" s="34"/>
      <c r="AM506" s="34"/>
      <c r="AN506" s="34"/>
      <c r="AO506" s="34"/>
      <c r="AP506" s="34"/>
      <c r="AQ506" s="34"/>
      <c r="AR506" s="34"/>
      <c r="AS506" s="34"/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</row>
    <row r="507" spans="1:60" outlineLevel="1" x14ac:dyDescent="0.2">
      <c r="A507" s="35"/>
      <c r="B507" s="36"/>
      <c r="C507" s="70" t="s">
        <v>390</v>
      </c>
      <c r="D507" s="71"/>
      <c r="E507" s="72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4"/>
      <c r="Y507" s="34"/>
      <c r="Z507" s="34"/>
      <c r="AA507" s="34"/>
      <c r="AB507" s="34"/>
      <c r="AC507" s="34"/>
      <c r="AD507" s="34"/>
      <c r="AE507" s="34"/>
      <c r="AF507" s="34"/>
      <c r="AG507" s="34" t="s">
        <v>104</v>
      </c>
      <c r="AH507" s="34">
        <v>0</v>
      </c>
      <c r="AI507" s="34"/>
      <c r="AJ507" s="34"/>
      <c r="AK507" s="34"/>
      <c r="AL507" s="34"/>
      <c r="AM507" s="34"/>
      <c r="AN507" s="34"/>
      <c r="AO507" s="34"/>
      <c r="AP507" s="34"/>
      <c r="AQ507" s="34"/>
      <c r="AR507" s="34"/>
      <c r="AS507" s="34"/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</row>
    <row r="508" spans="1:60" outlineLevel="1" x14ac:dyDescent="0.2">
      <c r="A508" s="35"/>
      <c r="B508" s="36"/>
      <c r="C508" s="70" t="s">
        <v>491</v>
      </c>
      <c r="D508" s="71"/>
      <c r="E508" s="72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4"/>
      <c r="Y508" s="34"/>
      <c r="Z508" s="34"/>
      <c r="AA508" s="34"/>
      <c r="AB508" s="34"/>
      <c r="AC508" s="34"/>
      <c r="AD508" s="34"/>
      <c r="AE508" s="34"/>
      <c r="AF508" s="34"/>
      <c r="AG508" s="34" t="s">
        <v>104</v>
      </c>
      <c r="AH508" s="34">
        <v>0</v>
      </c>
      <c r="AI508" s="34"/>
      <c r="AJ508" s="34"/>
      <c r="AK508" s="34"/>
      <c r="AL508" s="34"/>
      <c r="AM508" s="34"/>
      <c r="AN508" s="34"/>
      <c r="AO508" s="34"/>
      <c r="AP508" s="34"/>
      <c r="AQ508" s="34"/>
      <c r="AR508" s="34"/>
      <c r="AS508" s="34"/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</row>
    <row r="509" spans="1:60" outlineLevel="1" x14ac:dyDescent="0.2">
      <c r="A509" s="35"/>
      <c r="B509" s="36"/>
      <c r="C509" s="70" t="s">
        <v>492</v>
      </c>
      <c r="D509" s="71"/>
      <c r="E509" s="72">
        <v>0.91960000000000008</v>
      </c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4"/>
      <c r="Y509" s="34"/>
      <c r="Z509" s="34"/>
      <c r="AA509" s="34"/>
      <c r="AB509" s="34"/>
      <c r="AC509" s="34"/>
      <c r="AD509" s="34"/>
      <c r="AE509" s="34"/>
      <c r="AF509" s="34"/>
      <c r="AG509" s="34" t="s">
        <v>104</v>
      </c>
      <c r="AH509" s="34">
        <v>0</v>
      </c>
      <c r="AI509" s="34"/>
      <c r="AJ509" s="34"/>
      <c r="AK509" s="34"/>
      <c r="AL509" s="34"/>
      <c r="AM509" s="34"/>
      <c r="AN509" s="34"/>
      <c r="AO509" s="34"/>
      <c r="AP509" s="34"/>
      <c r="AQ509" s="34"/>
      <c r="AR509" s="34"/>
      <c r="AS509" s="34"/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</row>
    <row r="510" spans="1:60" outlineLevel="1" x14ac:dyDescent="0.2">
      <c r="A510" s="35"/>
      <c r="B510" s="36"/>
      <c r="C510" s="70" t="s">
        <v>493</v>
      </c>
      <c r="D510" s="71"/>
      <c r="E510" s="72">
        <v>3.6784000000000003</v>
      </c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4"/>
      <c r="Y510" s="34"/>
      <c r="Z510" s="34"/>
      <c r="AA510" s="34"/>
      <c r="AB510" s="34"/>
      <c r="AC510" s="34"/>
      <c r="AD510" s="34"/>
      <c r="AE510" s="34"/>
      <c r="AF510" s="34"/>
      <c r="AG510" s="34" t="s">
        <v>104</v>
      </c>
      <c r="AH510" s="34">
        <v>0</v>
      </c>
      <c r="AI510" s="34"/>
      <c r="AJ510" s="34"/>
      <c r="AK510" s="34"/>
      <c r="AL510" s="34"/>
      <c r="AM510" s="34"/>
      <c r="AN510" s="34"/>
      <c r="AO510" s="34"/>
      <c r="AP510" s="34"/>
      <c r="AQ510" s="34"/>
      <c r="AR510" s="34"/>
      <c r="AS510" s="34"/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</row>
    <row r="511" spans="1:60" outlineLevel="1" x14ac:dyDescent="0.2">
      <c r="A511" s="35"/>
      <c r="B511" s="36"/>
      <c r="C511" s="70" t="s">
        <v>390</v>
      </c>
      <c r="D511" s="71"/>
      <c r="E511" s="72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4"/>
      <c r="Y511" s="34"/>
      <c r="Z511" s="34"/>
      <c r="AA511" s="34"/>
      <c r="AB511" s="34"/>
      <c r="AC511" s="34"/>
      <c r="AD511" s="34"/>
      <c r="AE511" s="34"/>
      <c r="AF511" s="34"/>
      <c r="AG511" s="34" t="s">
        <v>104</v>
      </c>
      <c r="AH511" s="34">
        <v>0</v>
      </c>
      <c r="AI511" s="34"/>
      <c r="AJ511" s="34"/>
      <c r="AK511" s="34"/>
      <c r="AL511" s="34"/>
      <c r="AM511" s="34"/>
      <c r="AN511" s="34"/>
      <c r="AO511" s="34"/>
      <c r="AP511" s="34"/>
      <c r="AQ511" s="34"/>
      <c r="AR511" s="34"/>
      <c r="AS511" s="34"/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</row>
    <row r="512" spans="1:60" ht="22.5" outlineLevel="1" x14ac:dyDescent="0.2">
      <c r="A512" s="35"/>
      <c r="B512" s="36"/>
      <c r="C512" s="70" t="s">
        <v>494</v>
      </c>
      <c r="D512" s="71"/>
      <c r="E512" s="72">
        <v>0.26200000000000001</v>
      </c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4"/>
      <c r="Y512" s="34"/>
      <c r="Z512" s="34"/>
      <c r="AA512" s="34"/>
      <c r="AB512" s="34"/>
      <c r="AC512" s="34"/>
      <c r="AD512" s="34"/>
      <c r="AE512" s="34"/>
      <c r="AF512" s="34"/>
      <c r="AG512" s="34" t="s">
        <v>104</v>
      </c>
      <c r="AH512" s="34">
        <v>0</v>
      </c>
      <c r="AI512" s="34"/>
      <c r="AJ512" s="34"/>
      <c r="AK512" s="34"/>
      <c r="AL512" s="34"/>
      <c r="AM512" s="34"/>
      <c r="AN512" s="34"/>
      <c r="AO512" s="34"/>
      <c r="AP512" s="34"/>
      <c r="AQ512" s="34"/>
      <c r="AR512" s="34"/>
      <c r="AS512" s="34"/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</row>
    <row r="513" spans="1:60" outlineLevel="1" x14ac:dyDescent="0.2">
      <c r="A513" s="35"/>
      <c r="B513" s="36"/>
      <c r="C513" s="70" t="s">
        <v>495</v>
      </c>
      <c r="D513" s="71"/>
      <c r="E513" s="72">
        <v>0.54340000000000011</v>
      </c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4"/>
      <c r="Y513" s="34"/>
      <c r="Z513" s="34"/>
      <c r="AA513" s="34"/>
      <c r="AB513" s="34"/>
      <c r="AC513" s="34"/>
      <c r="AD513" s="34"/>
      <c r="AE513" s="34"/>
      <c r="AF513" s="34"/>
      <c r="AG513" s="34" t="s">
        <v>104</v>
      </c>
      <c r="AH513" s="34">
        <v>0</v>
      </c>
      <c r="AI513" s="34"/>
      <c r="AJ513" s="34"/>
      <c r="AK513" s="34"/>
      <c r="AL513" s="34"/>
      <c r="AM513" s="34"/>
      <c r="AN513" s="34"/>
      <c r="AO513" s="34"/>
      <c r="AP513" s="34"/>
      <c r="AQ513" s="34"/>
      <c r="AR513" s="34"/>
      <c r="AS513" s="34"/>
      <c r="AT513" s="34"/>
      <c r="AU513" s="34"/>
      <c r="AV513" s="34"/>
      <c r="AW513" s="34"/>
      <c r="AX513" s="34"/>
      <c r="AY513" s="34"/>
      <c r="AZ513" s="34"/>
      <c r="BA513" s="34"/>
      <c r="BB513" s="34"/>
      <c r="BC513" s="34"/>
      <c r="BD513" s="34"/>
      <c r="BE513" s="34"/>
      <c r="BF513" s="34"/>
      <c r="BG513" s="34"/>
      <c r="BH513" s="34"/>
    </row>
    <row r="514" spans="1:60" outlineLevel="1" x14ac:dyDescent="0.2">
      <c r="A514" s="35"/>
      <c r="B514" s="36"/>
      <c r="C514" s="70" t="s">
        <v>496</v>
      </c>
      <c r="D514" s="71"/>
      <c r="E514" s="72">
        <v>2.1736000000000004</v>
      </c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4"/>
      <c r="Y514" s="34"/>
      <c r="Z514" s="34"/>
      <c r="AA514" s="34"/>
      <c r="AB514" s="34"/>
      <c r="AC514" s="34"/>
      <c r="AD514" s="34"/>
      <c r="AE514" s="34"/>
      <c r="AF514" s="34"/>
      <c r="AG514" s="34" t="s">
        <v>104</v>
      </c>
      <c r="AH514" s="34">
        <v>0</v>
      </c>
      <c r="AI514" s="34"/>
      <c r="AJ514" s="34"/>
      <c r="AK514" s="34"/>
      <c r="AL514" s="34"/>
      <c r="AM514" s="34"/>
      <c r="AN514" s="34"/>
      <c r="AO514" s="34"/>
      <c r="AP514" s="34"/>
      <c r="AQ514" s="34"/>
      <c r="AR514" s="34"/>
      <c r="AS514" s="34"/>
      <c r="AT514" s="34"/>
      <c r="AU514" s="34"/>
      <c r="AV514" s="34"/>
      <c r="AW514" s="34"/>
      <c r="AX514" s="34"/>
      <c r="AY514" s="34"/>
      <c r="AZ514" s="34"/>
      <c r="BA514" s="34"/>
      <c r="BB514" s="34"/>
      <c r="BC514" s="34"/>
      <c r="BD514" s="34"/>
      <c r="BE514" s="34"/>
      <c r="BF514" s="34"/>
      <c r="BG514" s="34"/>
      <c r="BH514" s="34"/>
    </row>
    <row r="515" spans="1:60" outlineLevel="1" x14ac:dyDescent="0.2">
      <c r="A515" s="35"/>
      <c r="B515" s="36"/>
      <c r="C515" s="70" t="s">
        <v>390</v>
      </c>
      <c r="D515" s="71"/>
      <c r="E515" s="72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4"/>
      <c r="Y515" s="34"/>
      <c r="Z515" s="34"/>
      <c r="AA515" s="34"/>
      <c r="AB515" s="34"/>
      <c r="AC515" s="34"/>
      <c r="AD515" s="34"/>
      <c r="AE515" s="34"/>
      <c r="AF515" s="34"/>
      <c r="AG515" s="34" t="s">
        <v>104</v>
      </c>
      <c r="AH515" s="34">
        <v>0</v>
      </c>
      <c r="AI515" s="34"/>
      <c r="AJ515" s="34"/>
      <c r="AK515" s="34"/>
      <c r="AL515" s="34"/>
      <c r="AM515" s="34"/>
      <c r="AN515" s="34"/>
      <c r="AO515" s="34"/>
      <c r="AP515" s="34"/>
      <c r="AQ515" s="34"/>
      <c r="AR515" s="34"/>
      <c r="AS515" s="34"/>
      <c r="AT515" s="34"/>
      <c r="AU515" s="34"/>
      <c r="AV515" s="34"/>
      <c r="AW515" s="34"/>
      <c r="AX515" s="34"/>
      <c r="AY515" s="34"/>
      <c r="AZ515" s="34"/>
      <c r="BA515" s="34"/>
      <c r="BB515" s="34"/>
      <c r="BC515" s="34"/>
      <c r="BD515" s="34"/>
      <c r="BE515" s="34"/>
      <c r="BF515" s="34"/>
      <c r="BG515" s="34"/>
      <c r="BH515" s="34"/>
    </row>
    <row r="516" spans="1:60" outlineLevel="1" x14ac:dyDescent="0.2">
      <c r="A516" s="35"/>
      <c r="B516" s="36"/>
      <c r="C516" s="70" t="s">
        <v>497</v>
      </c>
      <c r="D516" s="71"/>
      <c r="E516" s="72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4"/>
      <c r="Y516" s="34"/>
      <c r="Z516" s="34"/>
      <c r="AA516" s="34"/>
      <c r="AB516" s="34"/>
      <c r="AC516" s="34"/>
      <c r="AD516" s="34"/>
      <c r="AE516" s="34"/>
      <c r="AF516" s="34"/>
      <c r="AG516" s="34" t="s">
        <v>104</v>
      </c>
      <c r="AH516" s="34">
        <v>0</v>
      </c>
      <c r="AI516" s="34"/>
      <c r="AJ516" s="34"/>
      <c r="AK516" s="34"/>
      <c r="AL516" s="34"/>
      <c r="AM516" s="34"/>
      <c r="AN516" s="34"/>
      <c r="AO516" s="34"/>
      <c r="AP516" s="34"/>
      <c r="AQ516" s="34"/>
      <c r="AR516" s="34"/>
      <c r="AS516" s="34"/>
      <c r="AT516" s="34"/>
      <c r="AU516" s="34"/>
      <c r="AV516" s="34"/>
      <c r="AW516" s="34"/>
      <c r="AX516" s="34"/>
      <c r="AY516" s="34"/>
      <c r="AZ516" s="34"/>
      <c r="BA516" s="34"/>
      <c r="BB516" s="34"/>
      <c r="BC516" s="34"/>
      <c r="BD516" s="34"/>
      <c r="BE516" s="34"/>
      <c r="BF516" s="34"/>
      <c r="BG516" s="34"/>
      <c r="BH516" s="34"/>
    </row>
    <row r="517" spans="1:60" outlineLevel="1" x14ac:dyDescent="0.2">
      <c r="A517" s="35"/>
      <c r="B517" s="36"/>
      <c r="C517" s="70" t="s">
        <v>498</v>
      </c>
      <c r="D517" s="71"/>
      <c r="E517" s="72">
        <v>17.957500000000003</v>
      </c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4"/>
      <c r="Y517" s="34"/>
      <c r="Z517" s="34"/>
      <c r="AA517" s="34"/>
      <c r="AB517" s="34"/>
      <c r="AC517" s="34"/>
      <c r="AD517" s="34"/>
      <c r="AE517" s="34"/>
      <c r="AF517" s="34"/>
      <c r="AG517" s="34" t="s">
        <v>104</v>
      </c>
      <c r="AH517" s="34">
        <v>0</v>
      </c>
      <c r="AI517" s="34"/>
      <c r="AJ517" s="34"/>
      <c r="AK517" s="34"/>
      <c r="AL517" s="34"/>
      <c r="AM517" s="34"/>
      <c r="AN517" s="34"/>
      <c r="AO517" s="34"/>
      <c r="AP517" s="34"/>
      <c r="AQ517" s="34"/>
      <c r="AR517" s="34"/>
      <c r="AS517" s="34"/>
      <c r="AT517" s="34"/>
      <c r="AU517" s="34"/>
      <c r="AV517" s="34"/>
      <c r="AW517" s="34"/>
      <c r="AX517" s="34"/>
      <c r="AY517" s="34"/>
      <c r="AZ517" s="34"/>
      <c r="BA517" s="34"/>
      <c r="BB517" s="34"/>
      <c r="BC517" s="34"/>
      <c r="BD517" s="34"/>
      <c r="BE517" s="34"/>
      <c r="BF517" s="34"/>
      <c r="BG517" s="34"/>
      <c r="BH517" s="34"/>
    </row>
    <row r="518" spans="1:60" outlineLevel="1" x14ac:dyDescent="0.2">
      <c r="A518" s="35"/>
      <c r="B518" s="36"/>
      <c r="C518" s="70" t="s">
        <v>499</v>
      </c>
      <c r="D518" s="71"/>
      <c r="E518" s="72">
        <v>71.830000000000013</v>
      </c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4"/>
      <c r="Y518" s="34"/>
      <c r="Z518" s="34"/>
      <c r="AA518" s="34"/>
      <c r="AB518" s="34"/>
      <c r="AC518" s="34"/>
      <c r="AD518" s="34"/>
      <c r="AE518" s="34"/>
      <c r="AF518" s="34"/>
      <c r="AG518" s="34" t="s">
        <v>104</v>
      </c>
      <c r="AH518" s="34">
        <v>0</v>
      </c>
      <c r="AI518" s="34"/>
      <c r="AJ518" s="34"/>
      <c r="AK518" s="34"/>
      <c r="AL518" s="34"/>
      <c r="AM518" s="34"/>
      <c r="AN518" s="34"/>
      <c r="AO518" s="34"/>
      <c r="AP518" s="34"/>
      <c r="AQ518" s="34"/>
      <c r="AR518" s="34"/>
      <c r="AS518" s="34"/>
      <c r="AT518" s="34"/>
      <c r="AU518" s="34"/>
      <c r="AV518" s="34"/>
      <c r="AW518" s="34"/>
      <c r="AX518" s="34"/>
      <c r="AY518" s="34"/>
      <c r="AZ518" s="34"/>
      <c r="BA518" s="34"/>
      <c r="BB518" s="34"/>
      <c r="BC518" s="34"/>
      <c r="BD518" s="34"/>
      <c r="BE518" s="34"/>
      <c r="BF518" s="34"/>
      <c r="BG518" s="34"/>
      <c r="BH518" s="34"/>
    </row>
    <row r="519" spans="1:60" outlineLevel="1" x14ac:dyDescent="0.2">
      <c r="A519" s="35"/>
      <c r="B519" s="36"/>
      <c r="C519" s="70" t="s">
        <v>390</v>
      </c>
      <c r="D519" s="71"/>
      <c r="E519" s="72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4"/>
      <c r="Y519" s="34"/>
      <c r="Z519" s="34"/>
      <c r="AA519" s="34"/>
      <c r="AB519" s="34"/>
      <c r="AC519" s="34"/>
      <c r="AD519" s="34"/>
      <c r="AE519" s="34"/>
      <c r="AF519" s="34"/>
      <c r="AG519" s="34" t="s">
        <v>104</v>
      </c>
      <c r="AH519" s="34">
        <v>0</v>
      </c>
      <c r="AI519" s="34"/>
      <c r="AJ519" s="34"/>
      <c r="AK519" s="34"/>
      <c r="AL519" s="34"/>
      <c r="AM519" s="34"/>
      <c r="AN519" s="34"/>
      <c r="AO519" s="34"/>
      <c r="AP519" s="34"/>
      <c r="AQ519" s="34"/>
      <c r="AR519" s="34"/>
      <c r="AS519" s="34"/>
      <c r="AT519" s="34"/>
      <c r="AU519" s="34"/>
      <c r="AV519" s="34"/>
      <c r="AW519" s="34"/>
      <c r="AX519" s="34"/>
      <c r="AY519" s="34"/>
      <c r="AZ519" s="34"/>
      <c r="BA519" s="34"/>
      <c r="BB519" s="34"/>
      <c r="BC519" s="34"/>
      <c r="BD519" s="34"/>
      <c r="BE519" s="34"/>
      <c r="BF519" s="34"/>
      <c r="BG519" s="34"/>
      <c r="BH519" s="34"/>
    </row>
    <row r="520" spans="1:60" outlineLevel="1" x14ac:dyDescent="0.2">
      <c r="A520" s="35"/>
      <c r="B520" s="36"/>
      <c r="C520" s="70" t="s">
        <v>500</v>
      </c>
      <c r="D520" s="71"/>
      <c r="E520" s="72">
        <v>2.0700000000000003</v>
      </c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4"/>
      <c r="Y520" s="34"/>
      <c r="Z520" s="34"/>
      <c r="AA520" s="34"/>
      <c r="AB520" s="34"/>
      <c r="AC520" s="34"/>
      <c r="AD520" s="34"/>
      <c r="AE520" s="34"/>
      <c r="AF520" s="34"/>
      <c r="AG520" s="34" t="s">
        <v>104</v>
      </c>
      <c r="AH520" s="34">
        <v>0</v>
      </c>
      <c r="AI520" s="34"/>
      <c r="AJ520" s="34"/>
      <c r="AK520" s="34"/>
      <c r="AL520" s="34"/>
      <c r="AM520" s="34"/>
      <c r="AN520" s="34"/>
      <c r="AO520" s="34"/>
      <c r="AP520" s="34"/>
      <c r="AQ520" s="34"/>
      <c r="AR520" s="34"/>
      <c r="AS520" s="34"/>
      <c r="AT520" s="34"/>
      <c r="AU520" s="34"/>
      <c r="AV520" s="34"/>
      <c r="AW520" s="34"/>
      <c r="AX520" s="34"/>
      <c r="AY520" s="34"/>
      <c r="AZ520" s="34"/>
      <c r="BA520" s="34"/>
      <c r="BB520" s="34"/>
      <c r="BC520" s="34"/>
      <c r="BD520" s="34"/>
      <c r="BE520" s="34"/>
      <c r="BF520" s="34"/>
      <c r="BG520" s="34"/>
      <c r="BH520" s="34"/>
    </row>
    <row r="521" spans="1:60" outlineLevel="1" x14ac:dyDescent="0.2">
      <c r="A521" s="35"/>
      <c r="B521" s="36"/>
      <c r="C521" s="70" t="s">
        <v>501</v>
      </c>
      <c r="D521" s="71"/>
      <c r="E521" s="72">
        <v>0.61270000000000002</v>
      </c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4"/>
      <c r="Y521" s="34"/>
      <c r="Z521" s="34"/>
      <c r="AA521" s="34"/>
      <c r="AB521" s="34"/>
      <c r="AC521" s="34"/>
      <c r="AD521" s="34"/>
      <c r="AE521" s="34"/>
      <c r="AF521" s="34"/>
      <c r="AG521" s="34" t="s">
        <v>104</v>
      </c>
      <c r="AH521" s="34">
        <v>0</v>
      </c>
      <c r="AI521" s="34"/>
      <c r="AJ521" s="34"/>
      <c r="AK521" s="34"/>
      <c r="AL521" s="34"/>
      <c r="AM521" s="34"/>
      <c r="AN521" s="34"/>
      <c r="AO521" s="34"/>
      <c r="AP521" s="34"/>
      <c r="AQ521" s="34"/>
      <c r="AR521" s="34"/>
      <c r="AS521" s="34"/>
      <c r="AT521" s="34"/>
      <c r="AU521" s="34"/>
      <c r="AV521" s="34"/>
      <c r="AW521" s="34"/>
      <c r="AX521" s="34"/>
      <c r="AY521" s="34"/>
      <c r="AZ521" s="34"/>
      <c r="BA521" s="34"/>
      <c r="BB521" s="34"/>
      <c r="BC521" s="34"/>
      <c r="BD521" s="34"/>
      <c r="BE521" s="34"/>
      <c r="BF521" s="34"/>
      <c r="BG521" s="34"/>
      <c r="BH521" s="34"/>
    </row>
    <row r="522" spans="1:60" outlineLevel="1" x14ac:dyDescent="0.2">
      <c r="A522" s="35"/>
      <c r="B522" s="36"/>
      <c r="C522" s="70" t="s">
        <v>502</v>
      </c>
      <c r="D522" s="71"/>
      <c r="E522" s="72">
        <v>3.1625000000000001</v>
      </c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4"/>
      <c r="Y522" s="34"/>
      <c r="Z522" s="34"/>
      <c r="AA522" s="34"/>
      <c r="AB522" s="34"/>
      <c r="AC522" s="34"/>
      <c r="AD522" s="34"/>
      <c r="AE522" s="34"/>
      <c r="AF522" s="34"/>
      <c r="AG522" s="34" t="s">
        <v>104</v>
      </c>
      <c r="AH522" s="34">
        <v>0</v>
      </c>
      <c r="AI522" s="34"/>
      <c r="AJ522" s="34"/>
      <c r="AK522" s="34"/>
      <c r="AL522" s="34"/>
      <c r="AM522" s="34"/>
      <c r="AN522" s="34"/>
      <c r="AO522" s="34"/>
      <c r="AP522" s="34"/>
      <c r="AQ522" s="34"/>
      <c r="AR522" s="34"/>
      <c r="AS522" s="34"/>
      <c r="AT522" s="34"/>
      <c r="AU522" s="34"/>
      <c r="AV522" s="34"/>
      <c r="AW522" s="34"/>
      <c r="AX522" s="34"/>
      <c r="AY522" s="34"/>
      <c r="AZ522" s="34"/>
      <c r="BA522" s="34"/>
      <c r="BB522" s="34"/>
      <c r="BC522" s="34"/>
      <c r="BD522" s="34"/>
      <c r="BE522" s="34"/>
      <c r="BF522" s="34"/>
      <c r="BG522" s="34"/>
      <c r="BH522" s="34"/>
    </row>
    <row r="523" spans="1:60" outlineLevel="1" x14ac:dyDescent="0.2">
      <c r="A523" s="35"/>
      <c r="B523" s="36"/>
      <c r="C523" s="70" t="s">
        <v>390</v>
      </c>
      <c r="D523" s="71"/>
      <c r="E523" s="72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4"/>
      <c r="Y523" s="34"/>
      <c r="Z523" s="34"/>
      <c r="AA523" s="34"/>
      <c r="AB523" s="34"/>
      <c r="AC523" s="34"/>
      <c r="AD523" s="34"/>
      <c r="AE523" s="34"/>
      <c r="AF523" s="34"/>
      <c r="AG523" s="34" t="s">
        <v>104</v>
      </c>
      <c r="AH523" s="34">
        <v>0</v>
      </c>
      <c r="AI523" s="34"/>
      <c r="AJ523" s="34"/>
      <c r="AK523" s="34"/>
      <c r="AL523" s="34"/>
      <c r="AM523" s="34"/>
      <c r="AN523" s="34"/>
      <c r="AO523" s="34"/>
      <c r="AP523" s="34"/>
      <c r="AQ523" s="34"/>
      <c r="AR523" s="34"/>
      <c r="AS523" s="34"/>
      <c r="AT523" s="34"/>
      <c r="AU523" s="34"/>
      <c r="AV523" s="34"/>
      <c r="AW523" s="34"/>
      <c r="AX523" s="34"/>
      <c r="AY523" s="34"/>
      <c r="AZ523" s="34"/>
      <c r="BA523" s="34"/>
      <c r="BB523" s="34"/>
      <c r="BC523" s="34"/>
      <c r="BD523" s="34"/>
      <c r="BE523" s="34"/>
      <c r="BF523" s="34"/>
      <c r="BG523" s="34"/>
      <c r="BH523" s="34"/>
    </row>
    <row r="524" spans="1:60" outlineLevel="1" x14ac:dyDescent="0.2">
      <c r="A524" s="35"/>
      <c r="B524" s="36"/>
      <c r="C524" s="70" t="s">
        <v>503</v>
      </c>
      <c r="D524" s="71"/>
      <c r="E524" s="72">
        <v>0.28512000000000004</v>
      </c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4"/>
      <c r="Y524" s="34"/>
      <c r="Z524" s="34"/>
      <c r="AA524" s="34"/>
      <c r="AB524" s="34"/>
      <c r="AC524" s="34"/>
      <c r="AD524" s="34"/>
      <c r="AE524" s="34"/>
      <c r="AF524" s="34"/>
      <c r="AG524" s="34" t="s">
        <v>104</v>
      </c>
      <c r="AH524" s="34">
        <v>0</v>
      </c>
      <c r="AI524" s="34"/>
      <c r="AJ524" s="34"/>
      <c r="AK524" s="34"/>
      <c r="AL524" s="34"/>
      <c r="AM524" s="34"/>
      <c r="AN524" s="34"/>
      <c r="AO524" s="34"/>
      <c r="AP524" s="34"/>
      <c r="AQ524" s="34"/>
      <c r="AR524" s="34"/>
      <c r="AS524" s="34"/>
      <c r="AT524" s="34"/>
      <c r="AU524" s="34"/>
      <c r="AV524" s="34"/>
      <c r="AW524" s="34"/>
      <c r="AX524" s="34"/>
      <c r="AY524" s="34"/>
      <c r="AZ524" s="34"/>
      <c r="BA524" s="34"/>
      <c r="BB524" s="34"/>
      <c r="BC524" s="34"/>
      <c r="BD524" s="34"/>
      <c r="BE524" s="34"/>
      <c r="BF524" s="34"/>
      <c r="BG524" s="34"/>
      <c r="BH524" s="34"/>
    </row>
    <row r="525" spans="1:60" outlineLevel="1" x14ac:dyDescent="0.2">
      <c r="A525" s="35"/>
      <c r="B525" s="36"/>
      <c r="C525" s="70" t="s">
        <v>504</v>
      </c>
      <c r="D525" s="71"/>
      <c r="E525" s="72">
        <v>0.41382000000000002</v>
      </c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4"/>
      <c r="Y525" s="34"/>
      <c r="Z525" s="34"/>
      <c r="AA525" s="34"/>
      <c r="AB525" s="34"/>
      <c r="AC525" s="34"/>
      <c r="AD525" s="34"/>
      <c r="AE525" s="34"/>
      <c r="AF525" s="34"/>
      <c r="AG525" s="34" t="s">
        <v>104</v>
      </c>
      <c r="AH525" s="34">
        <v>0</v>
      </c>
      <c r="AI525" s="34"/>
      <c r="AJ525" s="34"/>
      <c r="AK525" s="34"/>
      <c r="AL525" s="34"/>
      <c r="AM525" s="34"/>
      <c r="AN525" s="34"/>
      <c r="AO525" s="34"/>
      <c r="AP525" s="34"/>
      <c r="AQ525" s="34"/>
      <c r="AR525" s="34"/>
      <c r="AS525" s="34"/>
      <c r="AT525" s="34"/>
      <c r="AU525" s="34"/>
      <c r="AV525" s="34"/>
      <c r="AW525" s="34"/>
      <c r="AX525" s="34"/>
      <c r="AY525" s="34"/>
      <c r="AZ525" s="34"/>
      <c r="BA525" s="34"/>
      <c r="BB525" s="34"/>
      <c r="BC525" s="34"/>
      <c r="BD525" s="34"/>
      <c r="BE525" s="34"/>
      <c r="BF525" s="34"/>
      <c r="BG525" s="34"/>
      <c r="BH525" s="34"/>
    </row>
    <row r="526" spans="1:60" outlineLevel="1" x14ac:dyDescent="0.2">
      <c r="A526" s="35"/>
      <c r="B526" s="36"/>
      <c r="C526" s="70" t="s">
        <v>241</v>
      </c>
      <c r="D526" s="71"/>
      <c r="E526" s="72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4"/>
      <c r="Y526" s="34"/>
      <c r="Z526" s="34"/>
      <c r="AA526" s="34"/>
      <c r="AB526" s="34"/>
      <c r="AC526" s="34"/>
      <c r="AD526" s="34"/>
      <c r="AE526" s="34"/>
      <c r="AF526" s="34"/>
      <c r="AG526" s="34" t="s">
        <v>104</v>
      </c>
      <c r="AH526" s="34">
        <v>0</v>
      </c>
      <c r="AI526" s="34"/>
      <c r="AJ526" s="34"/>
      <c r="AK526" s="34"/>
      <c r="AL526" s="34"/>
      <c r="AM526" s="34"/>
      <c r="AN526" s="34"/>
      <c r="AO526" s="34"/>
      <c r="AP526" s="34"/>
      <c r="AQ526" s="34"/>
      <c r="AR526" s="34"/>
      <c r="AS526" s="34"/>
      <c r="AT526" s="34"/>
      <c r="AU526" s="34"/>
      <c r="AV526" s="34"/>
      <c r="AW526" s="34"/>
      <c r="AX526" s="34"/>
      <c r="AY526" s="34"/>
      <c r="AZ526" s="34"/>
      <c r="BA526" s="34"/>
      <c r="BB526" s="34"/>
      <c r="BC526" s="34"/>
      <c r="BD526" s="34"/>
      <c r="BE526" s="34"/>
      <c r="BF526" s="34"/>
      <c r="BG526" s="34"/>
      <c r="BH526" s="34"/>
    </row>
    <row r="527" spans="1:60" ht="22.5" outlineLevel="1" x14ac:dyDescent="0.2">
      <c r="A527" s="35"/>
      <c r="B527" s="36"/>
      <c r="C527" s="70" t="s">
        <v>505</v>
      </c>
      <c r="D527" s="71"/>
      <c r="E527" s="72">
        <v>1.8792000000000002</v>
      </c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4"/>
      <c r="Y527" s="34"/>
      <c r="Z527" s="34"/>
      <c r="AA527" s="34"/>
      <c r="AB527" s="34"/>
      <c r="AC527" s="34"/>
      <c r="AD527" s="34"/>
      <c r="AE527" s="34"/>
      <c r="AF527" s="34"/>
      <c r="AG527" s="34" t="s">
        <v>104</v>
      </c>
      <c r="AH527" s="34">
        <v>0</v>
      </c>
      <c r="AI527" s="34"/>
      <c r="AJ527" s="34"/>
      <c r="AK527" s="34"/>
      <c r="AL527" s="34"/>
      <c r="AM527" s="34"/>
      <c r="AN527" s="34"/>
      <c r="AO527" s="34"/>
      <c r="AP527" s="34"/>
      <c r="AQ527" s="34"/>
      <c r="AR527" s="34"/>
      <c r="AS527" s="34"/>
      <c r="AT527" s="34"/>
      <c r="AU527" s="34"/>
      <c r="AV527" s="34"/>
      <c r="AW527" s="34"/>
      <c r="AX527" s="34"/>
      <c r="AY527" s="34"/>
      <c r="AZ527" s="34"/>
      <c r="BA527" s="34"/>
      <c r="BB527" s="34"/>
      <c r="BC527" s="34"/>
      <c r="BD527" s="34"/>
      <c r="BE527" s="34"/>
      <c r="BF527" s="34"/>
      <c r="BG527" s="34"/>
      <c r="BH527" s="34"/>
    </row>
    <row r="528" spans="1:60" outlineLevel="1" x14ac:dyDescent="0.2">
      <c r="A528" s="35"/>
      <c r="B528" s="36"/>
      <c r="C528" s="70" t="s">
        <v>241</v>
      </c>
      <c r="D528" s="71"/>
      <c r="E528" s="72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4"/>
      <c r="Y528" s="34"/>
      <c r="Z528" s="34"/>
      <c r="AA528" s="34"/>
      <c r="AB528" s="34"/>
      <c r="AC528" s="34"/>
      <c r="AD528" s="34"/>
      <c r="AE528" s="34"/>
      <c r="AF528" s="34"/>
      <c r="AG528" s="34" t="s">
        <v>104</v>
      </c>
      <c r="AH528" s="34">
        <v>0</v>
      </c>
      <c r="AI528" s="34"/>
      <c r="AJ528" s="34"/>
      <c r="AK528" s="34"/>
      <c r="AL528" s="34"/>
      <c r="AM528" s="34"/>
      <c r="AN528" s="34"/>
      <c r="AO528" s="34"/>
      <c r="AP528" s="34"/>
      <c r="AQ528" s="34"/>
      <c r="AR528" s="34"/>
      <c r="AS528" s="34"/>
      <c r="AT528" s="34"/>
      <c r="AU528" s="34"/>
      <c r="AV528" s="34"/>
      <c r="AW528" s="34"/>
      <c r="AX528" s="34"/>
      <c r="AY528" s="34"/>
      <c r="AZ528" s="34"/>
      <c r="BA528" s="34"/>
      <c r="BB528" s="34"/>
      <c r="BC528" s="34"/>
      <c r="BD528" s="34"/>
      <c r="BE528" s="34"/>
      <c r="BF528" s="34"/>
      <c r="BG528" s="34"/>
      <c r="BH528" s="34"/>
    </row>
    <row r="529" spans="1:60" ht="22.5" outlineLevel="1" x14ac:dyDescent="0.2">
      <c r="A529" s="35"/>
      <c r="B529" s="36"/>
      <c r="C529" s="70" t="s">
        <v>506</v>
      </c>
      <c r="D529" s="71"/>
      <c r="E529" s="72">
        <v>2.7274500000000002</v>
      </c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4"/>
      <c r="Y529" s="34"/>
      <c r="Z529" s="34"/>
      <c r="AA529" s="34"/>
      <c r="AB529" s="34"/>
      <c r="AC529" s="34"/>
      <c r="AD529" s="34"/>
      <c r="AE529" s="34"/>
      <c r="AF529" s="34"/>
      <c r="AG529" s="34" t="s">
        <v>104</v>
      </c>
      <c r="AH529" s="34">
        <v>0</v>
      </c>
      <c r="AI529" s="34"/>
      <c r="AJ529" s="34"/>
      <c r="AK529" s="34"/>
      <c r="AL529" s="34"/>
      <c r="AM529" s="34"/>
      <c r="AN529" s="34"/>
      <c r="AO529" s="34"/>
      <c r="AP529" s="34"/>
      <c r="AQ529" s="34"/>
      <c r="AR529" s="34"/>
      <c r="AS529" s="34"/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  <c r="BD529" s="34"/>
      <c r="BE529" s="34"/>
      <c r="BF529" s="34"/>
      <c r="BG529" s="34"/>
      <c r="BH529" s="34"/>
    </row>
    <row r="530" spans="1:60" outlineLevel="1" x14ac:dyDescent="0.2">
      <c r="A530" s="25">
        <v>75</v>
      </c>
      <c r="B530" s="26" t="s">
        <v>507</v>
      </c>
      <c r="C530" s="27" t="s">
        <v>508</v>
      </c>
      <c r="D530" s="28" t="s">
        <v>476</v>
      </c>
      <c r="E530" s="29">
        <v>6031.5107800000005</v>
      </c>
      <c r="F530" s="30"/>
      <c r="G530" s="31">
        <f>ROUND(E530*F530,2)</f>
        <v>0</v>
      </c>
      <c r="H530" s="32"/>
      <c r="I530" s="33">
        <f>ROUND(E530*H530,2)</f>
        <v>0</v>
      </c>
      <c r="J530" s="32"/>
      <c r="K530" s="33">
        <f>ROUND(E530*J530,2)</f>
        <v>0</v>
      </c>
      <c r="L530" s="33">
        <v>21</v>
      </c>
      <c r="M530" s="33">
        <f>G530*(1+L530/100)</f>
        <v>0</v>
      </c>
      <c r="N530" s="33">
        <v>0</v>
      </c>
      <c r="O530" s="33">
        <f>ROUND(E530*N530,2)</f>
        <v>0</v>
      </c>
      <c r="P530" s="33">
        <v>0</v>
      </c>
      <c r="Q530" s="33">
        <f>ROUND(E530*P530,2)</f>
        <v>0</v>
      </c>
      <c r="R530" s="33"/>
      <c r="S530" s="33" t="s">
        <v>100</v>
      </c>
      <c r="T530" s="33" t="s">
        <v>101</v>
      </c>
      <c r="U530" s="33">
        <v>0</v>
      </c>
      <c r="V530" s="33">
        <f>ROUND(E530*U530,2)</f>
        <v>0</v>
      </c>
      <c r="W530" s="33"/>
      <c r="X530" s="34"/>
      <c r="Y530" s="34"/>
      <c r="Z530" s="34"/>
      <c r="AA530" s="34"/>
      <c r="AB530" s="34"/>
      <c r="AC530" s="34"/>
      <c r="AD530" s="34"/>
      <c r="AE530" s="34"/>
      <c r="AF530" s="34"/>
      <c r="AG530" s="34" t="s">
        <v>102</v>
      </c>
      <c r="AH530" s="34"/>
      <c r="AI530" s="34"/>
      <c r="AJ530" s="34"/>
      <c r="AK530" s="34"/>
      <c r="AL530" s="34"/>
      <c r="AM530" s="34"/>
      <c r="AN530" s="34"/>
      <c r="AO530" s="34"/>
      <c r="AP530" s="34"/>
      <c r="AQ530" s="34"/>
      <c r="AR530" s="34"/>
      <c r="AS530" s="34"/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  <c r="BE530" s="34"/>
      <c r="BF530" s="34"/>
      <c r="BG530" s="34"/>
      <c r="BH530" s="34"/>
    </row>
    <row r="531" spans="1:60" ht="22.5" outlineLevel="1" x14ac:dyDescent="0.2">
      <c r="A531" s="35"/>
      <c r="B531" s="36"/>
      <c r="C531" s="70" t="s">
        <v>485</v>
      </c>
      <c r="D531" s="71"/>
      <c r="E531" s="72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4"/>
      <c r="Y531" s="34"/>
      <c r="Z531" s="34"/>
      <c r="AA531" s="34"/>
      <c r="AB531" s="34"/>
      <c r="AC531" s="34"/>
      <c r="AD531" s="34"/>
      <c r="AE531" s="34"/>
      <c r="AF531" s="34"/>
      <c r="AG531" s="34" t="s">
        <v>104</v>
      </c>
      <c r="AH531" s="34">
        <v>0</v>
      </c>
      <c r="AI531" s="34"/>
      <c r="AJ531" s="34"/>
      <c r="AK531" s="34"/>
      <c r="AL531" s="34"/>
      <c r="AM531" s="34"/>
      <c r="AN531" s="34"/>
      <c r="AO531" s="34"/>
      <c r="AP531" s="34"/>
      <c r="AQ531" s="34"/>
      <c r="AR531" s="34"/>
      <c r="AS531" s="34"/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  <c r="BF531" s="34"/>
      <c r="BG531" s="34"/>
      <c r="BH531" s="34"/>
    </row>
    <row r="532" spans="1:60" ht="22.5" outlineLevel="1" x14ac:dyDescent="0.2">
      <c r="A532" s="35"/>
      <c r="B532" s="36"/>
      <c r="C532" s="70" t="s">
        <v>509</v>
      </c>
      <c r="D532" s="71"/>
      <c r="E532" s="72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4"/>
      <c r="Y532" s="34"/>
      <c r="Z532" s="34"/>
      <c r="AA532" s="34"/>
      <c r="AB532" s="34"/>
      <c r="AC532" s="34"/>
      <c r="AD532" s="34"/>
      <c r="AE532" s="34"/>
      <c r="AF532" s="34"/>
      <c r="AG532" s="34" t="s">
        <v>104</v>
      </c>
      <c r="AH532" s="34">
        <v>0</v>
      </c>
      <c r="AI532" s="34"/>
      <c r="AJ532" s="34"/>
      <c r="AK532" s="34"/>
      <c r="AL532" s="34"/>
      <c r="AM532" s="34"/>
      <c r="AN532" s="34"/>
      <c r="AO532" s="34"/>
      <c r="AP532" s="34"/>
      <c r="AQ532" s="34"/>
      <c r="AR532" s="34"/>
      <c r="AS532" s="34"/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  <c r="BG532" s="34"/>
      <c r="BH532" s="34"/>
    </row>
    <row r="533" spans="1:60" outlineLevel="1" x14ac:dyDescent="0.2">
      <c r="A533" s="35"/>
      <c r="B533" s="36"/>
      <c r="C533" s="70" t="s">
        <v>510</v>
      </c>
      <c r="D533" s="71"/>
      <c r="E533" s="72">
        <v>2526.5693200000001</v>
      </c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4"/>
      <c r="Y533" s="34"/>
      <c r="Z533" s="34"/>
      <c r="AA533" s="34"/>
      <c r="AB533" s="34"/>
      <c r="AC533" s="34"/>
      <c r="AD533" s="34"/>
      <c r="AE533" s="34"/>
      <c r="AF533" s="34"/>
      <c r="AG533" s="34" t="s">
        <v>104</v>
      </c>
      <c r="AH533" s="34">
        <v>0</v>
      </c>
      <c r="AI533" s="34"/>
      <c r="AJ533" s="34"/>
      <c r="AK533" s="34"/>
      <c r="AL533" s="34"/>
      <c r="AM533" s="34"/>
      <c r="AN533" s="34"/>
      <c r="AO533" s="34"/>
      <c r="AP533" s="34"/>
      <c r="AQ533" s="34"/>
      <c r="AR533" s="34"/>
      <c r="AS533" s="34"/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  <c r="BH533" s="34"/>
    </row>
    <row r="534" spans="1:60" outlineLevel="1" x14ac:dyDescent="0.2">
      <c r="A534" s="35"/>
      <c r="B534" s="36"/>
      <c r="C534" s="70" t="s">
        <v>511</v>
      </c>
      <c r="D534" s="71"/>
      <c r="E534" s="72">
        <v>25.201000000000001</v>
      </c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4"/>
      <c r="Y534" s="34"/>
      <c r="Z534" s="34"/>
      <c r="AA534" s="34"/>
      <c r="AB534" s="34"/>
      <c r="AC534" s="34"/>
      <c r="AD534" s="34"/>
      <c r="AE534" s="34"/>
      <c r="AF534" s="34"/>
      <c r="AG534" s="34" t="s">
        <v>104</v>
      </c>
      <c r="AH534" s="34">
        <v>0</v>
      </c>
      <c r="AI534" s="34"/>
      <c r="AJ534" s="34"/>
      <c r="AK534" s="34"/>
      <c r="AL534" s="34"/>
      <c r="AM534" s="34"/>
      <c r="AN534" s="34"/>
      <c r="AO534" s="34"/>
      <c r="AP534" s="34"/>
      <c r="AQ534" s="34"/>
      <c r="AR534" s="34"/>
      <c r="AS534" s="34"/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</row>
    <row r="535" spans="1:60" outlineLevel="1" x14ac:dyDescent="0.2">
      <c r="A535" s="35"/>
      <c r="B535" s="36"/>
      <c r="C535" s="70" t="s">
        <v>512</v>
      </c>
      <c r="D535" s="71"/>
      <c r="E535" s="72">
        <v>60.482400000000005</v>
      </c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4"/>
      <c r="Y535" s="34"/>
      <c r="Z535" s="34"/>
      <c r="AA535" s="34"/>
      <c r="AB535" s="34"/>
      <c r="AC535" s="34"/>
      <c r="AD535" s="34"/>
      <c r="AE535" s="34"/>
      <c r="AF535" s="34"/>
      <c r="AG535" s="34" t="s">
        <v>104</v>
      </c>
      <c r="AH535" s="34">
        <v>0</v>
      </c>
      <c r="AI535" s="34"/>
      <c r="AJ535" s="34"/>
      <c r="AK535" s="34"/>
      <c r="AL535" s="34"/>
      <c r="AM535" s="34"/>
      <c r="AN535" s="34"/>
      <c r="AO535" s="34"/>
      <c r="AP535" s="34"/>
      <c r="AQ535" s="34"/>
      <c r="AR535" s="34"/>
      <c r="AS535" s="34"/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</row>
    <row r="536" spans="1:60" outlineLevel="1" x14ac:dyDescent="0.2">
      <c r="A536" s="35"/>
      <c r="B536" s="36"/>
      <c r="C536" s="70" t="s">
        <v>513</v>
      </c>
      <c r="D536" s="71"/>
      <c r="E536" s="72">
        <v>1919.8272000000002</v>
      </c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4"/>
      <c r="Y536" s="34"/>
      <c r="Z536" s="34"/>
      <c r="AA536" s="34"/>
      <c r="AB536" s="34"/>
      <c r="AC536" s="34"/>
      <c r="AD536" s="34"/>
      <c r="AE536" s="34"/>
      <c r="AF536" s="34"/>
      <c r="AG536" s="34" t="s">
        <v>104</v>
      </c>
      <c r="AH536" s="34">
        <v>0</v>
      </c>
      <c r="AI536" s="34"/>
      <c r="AJ536" s="34"/>
      <c r="AK536" s="34"/>
      <c r="AL536" s="34"/>
      <c r="AM536" s="34"/>
      <c r="AN536" s="34"/>
      <c r="AO536" s="34"/>
      <c r="AP536" s="34"/>
      <c r="AQ536" s="34"/>
      <c r="AR536" s="34"/>
      <c r="AS536" s="34"/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</row>
    <row r="537" spans="1:60" outlineLevel="1" x14ac:dyDescent="0.2">
      <c r="A537" s="35"/>
      <c r="B537" s="36"/>
      <c r="C537" s="70" t="s">
        <v>390</v>
      </c>
      <c r="D537" s="71"/>
      <c r="E537" s="72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4"/>
      <c r="Y537" s="34"/>
      <c r="Z537" s="34"/>
      <c r="AA537" s="34"/>
      <c r="AB537" s="34"/>
      <c r="AC537" s="34"/>
      <c r="AD537" s="34"/>
      <c r="AE537" s="34"/>
      <c r="AF537" s="34"/>
      <c r="AG537" s="34" t="s">
        <v>104</v>
      </c>
      <c r="AH537" s="34">
        <v>0</v>
      </c>
      <c r="AI537" s="34"/>
      <c r="AJ537" s="34"/>
      <c r="AK537" s="34"/>
      <c r="AL537" s="34"/>
      <c r="AM537" s="34"/>
      <c r="AN537" s="34"/>
      <c r="AO537" s="34"/>
      <c r="AP537" s="34"/>
      <c r="AQ537" s="34"/>
      <c r="AR537" s="34"/>
      <c r="AS537" s="34"/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</row>
    <row r="538" spans="1:60" ht="22.5" outlineLevel="1" x14ac:dyDescent="0.2">
      <c r="A538" s="35"/>
      <c r="B538" s="36"/>
      <c r="C538" s="70" t="s">
        <v>514</v>
      </c>
      <c r="D538" s="71"/>
      <c r="E538" s="72">
        <v>22.560000000000002</v>
      </c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4"/>
      <c r="Y538" s="34"/>
      <c r="Z538" s="34"/>
      <c r="AA538" s="34"/>
      <c r="AB538" s="34"/>
      <c r="AC538" s="34"/>
      <c r="AD538" s="34"/>
      <c r="AE538" s="34"/>
      <c r="AF538" s="34"/>
      <c r="AG538" s="34" t="s">
        <v>104</v>
      </c>
      <c r="AH538" s="34">
        <v>0</v>
      </c>
      <c r="AI538" s="34"/>
      <c r="AJ538" s="34"/>
      <c r="AK538" s="34"/>
      <c r="AL538" s="34"/>
      <c r="AM538" s="34"/>
      <c r="AN538" s="34"/>
      <c r="AO538" s="34"/>
      <c r="AP538" s="34"/>
      <c r="AQ538" s="34"/>
      <c r="AR538" s="34"/>
      <c r="AS538" s="34"/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</row>
    <row r="539" spans="1:60" outlineLevel="1" x14ac:dyDescent="0.2">
      <c r="A539" s="35"/>
      <c r="B539" s="36"/>
      <c r="C539" s="70" t="s">
        <v>390</v>
      </c>
      <c r="D539" s="71"/>
      <c r="E539" s="72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4"/>
      <c r="Y539" s="34"/>
      <c r="Z539" s="34"/>
      <c r="AA539" s="34"/>
      <c r="AB539" s="34"/>
      <c r="AC539" s="34"/>
      <c r="AD539" s="34"/>
      <c r="AE539" s="34"/>
      <c r="AF539" s="34"/>
      <c r="AG539" s="34" t="s">
        <v>104</v>
      </c>
      <c r="AH539" s="34">
        <v>0</v>
      </c>
      <c r="AI539" s="34"/>
      <c r="AJ539" s="34"/>
      <c r="AK539" s="34"/>
      <c r="AL539" s="34"/>
      <c r="AM539" s="34"/>
      <c r="AN539" s="34"/>
      <c r="AO539" s="34"/>
      <c r="AP539" s="34"/>
      <c r="AQ539" s="34"/>
      <c r="AR539" s="34"/>
      <c r="AS539" s="34"/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</row>
    <row r="540" spans="1:60" outlineLevel="1" x14ac:dyDescent="0.2">
      <c r="A540" s="35"/>
      <c r="B540" s="36"/>
      <c r="C540" s="70" t="s">
        <v>491</v>
      </c>
      <c r="D540" s="71"/>
      <c r="E540" s="72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4"/>
      <c r="Y540" s="34"/>
      <c r="Z540" s="34"/>
      <c r="AA540" s="34"/>
      <c r="AB540" s="34"/>
      <c r="AC540" s="34"/>
      <c r="AD540" s="34"/>
      <c r="AE540" s="34"/>
      <c r="AF540" s="34"/>
      <c r="AG540" s="34" t="s">
        <v>104</v>
      </c>
      <c r="AH540" s="34">
        <v>0</v>
      </c>
      <c r="AI540" s="34"/>
      <c r="AJ540" s="34"/>
      <c r="AK540" s="34"/>
      <c r="AL540" s="34"/>
      <c r="AM540" s="34"/>
      <c r="AN540" s="34"/>
      <c r="AO540" s="34"/>
      <c r="AP540" s="34"/>
      <c r="AQ540" s="34"/>
      <c r="AR540" s="34"/>
      <c r="AS540" s="34"/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</row>
    <row r="541" spans="1:60" outlineLevel="1" x14ac:dyDescent="0.2">
      <c r="A541" s="35"/>
      <c r="B541" s="36"/>
      <c r="C541" s="70" t="s">
        <v>515</v>
      </c>
      <c r="D541" s="71"/>
      <c r="E541" s="72">
        <v>12.874400000000001</v>
      </c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4"/>
      <c r="Y541" s="34"/>
      <c r="Z541" s="34"/>
      <c r="AA541" s="34"/>
      <c r="AB541" s="34"/>
      <c r="AC541" s="34"/>
      <c r="AD541" s="34"/>
      <c r="AE541" s="34"/>
      <c r="AF541" s="34"/>
      <c r="AG541" s="34" t="s">
        <v>104</v>
      </c>
      <c r="AH541" s="34">
        <v>0</v>
      </c>
      <c r="AI541" s="34"/>
      <c r="AJ541" s="34"/>
      <c r="AK541" s="34"/>
      <c r="AL541" s="34"/>
      <c r="AM541" s="34"/>
      <c r="AN541" s="34"/>
      <c r="AO541" s="34"/>
      <c r="AP541" s="34"/>
      <c r="AQ541" s="34"/>
      <c r="AR541" s="34"/>
      <c r="AS541" s="34"/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</row>
    <row r="542" spans="1:60" outlineLevel="1" x14ac:dyDescent="0.2">
      <c r="A542" s="35"/>
      <c r="B542" s="36"/>
      <c r="C542" s="70" t="s">
        <v>516</v>
      </c>
      <c r="D542" s="71"/>
      <c r="E542" s="72">
        <v>51.497600000000006</v>
      </c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4"/>
      <c r="Y542" s="34"/>
      <c r="Z542" s="34"/>
      <c r="AA542" s="34"/>
      <c r="AB542" s="34"/>
      <c r="AC542" s="34"/>
      <c r="AD542" s="34"/>
      <c r="AE542" s="34"/>
      <c r="AF542" s="34"/>
      <c r="AG542" s="34" t="s">
        <v>104</v>
      </c>
      <c r="AH542" s="34">
        <v>0</v>
      </c>
      <c r="AI542" s="34"/>
      <c r="AJ542" s="34"/>
      <c r="AK542" s="34"/>
      <c r="AL542" s="34"/>
      <c r="AM542" s="34"/>
      <c r="AN542" s="34"/>
      <c r="AO542" s="34"/>
      <c r="AP542" s="34"/>
      <c r="AQ542" s="34"/>
      <c r="AR542" s="34"/>
      <c r="AS542" s="34"/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</row>
    <row r="543" spans="1:60" outlineLevel="1" x14ac:dyDescent="0.2">
      <c r="A543" s="35"/>
      <c r="B543" s="36"/>
      <c r="C543" s="70" t="s">
        <v>390</v>
      </c>
      <c r="D543" s="71"/>
      <c r="E543" s="72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4"/>
      <c r="Y543" s="34"/>
      <c r="Z543" s="34"/>
      <c r="AA543" s="34"/>
      <c r="AB543" s="34"/>
      <c r="AC543" s="34"/>
      <c r="AD543" s="34"/>
      <c r="AE543" s="34"/>
      <c r="AF543" s="34"/>
      <c r="AG543" s="34" t="s">
        <v>104</v>
      </c>
      <c r="AH543" s="34">
        <v>0</v>
      </c>
      <c r="AI543" s="34"/>
      <c r="AJ543" s="34"/>
      <c r="AK543" s="34"/>
      <c r="AL543" s="34"/>
      <c r="AM543" s="34"/>
      <c r="AN543" s="34"/>
      <c r="AO543" s="34"/>
      <c r="AP543" s="34"/>
      <c r="AQ543" s="34"/>
      <c r="AR543" s="34"/>
      <c r="AS543" s="34"/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</row>
    <row r="544" spans="1:60" ht="22.5" outlineLevel="1" x14ac:dyDescent="0.2">
      <c r="A544" s="35"/>
      <c r="B544" s="36"/>
      <c r="C544" s="70" t="s">
        <v>517</v>
      </c>
      <c r="D544" s="71"/>
      <c r="E544" s="72">
        <v>3.6680000000000001</v>
      </c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4"/>
      <c r="Y544" s="34"/>
      <c r="Z544" s="34"/>
      <c r="AA544" s="34"/>
      <c r="AB544" s="34"/>
      <c r="AC544" s="34"/>
      <c r="AD544" s="34"/>
      <c r="AE544" s="34"/>
      <c r="AF544" s="34"/>
      <c r="AG544" s="34" t="s">
        <v>104</v>
      </c>
      <c r="AH544" s="34">
        <v>0</v>
      </c>
      <c r="AI544" s="34"/>
      <c r="AJ544" s="34"/>
      <c r="AK544" s="34"/>
      <c r="AL544" s="34"/>
      <c r="AM544" s="34"/>
      <c r="AN544" s="34"/>
      <c r="AO544" s="34"/>
      <c r="AP544" s="34"/>
      <c r="AQ544" s="34"/>
      <c r="AR544" s="34"/>
      <c r="AS544" s="34"/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</row>
    <row r="545" spans="1:60" outlineLevel="1" x14ac:dyDescent="0.2">
      <c r="A545" s="35"/>
      <c r="B545" s="36"/>
      <c r="C545" s="70" t="s">
        <v>518</v>
      </c>
      <c r="D545" s="71"/>
      <c r="E545" s="72">
        <v>7.6076000000000006</v>
      </c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4"/>
      <c r="Y545" s="34"/>
      <c r="Z545" s="34"/>
      <c r="AA545" s="34"/>
      <c r="AB545" s="34"/>
      <c r="AC545" s="34"/>
      <c r="AD545" s="34"/>
      <c r="AE545" s="34"/>
      <c r="AF545" s="34"/>
      <c r="AG545" s="34" t="s">
        <v>104</v>
      </c>
      <c r="AH545" s="34">
        <v>0</v>
      </c>
      <c r="AI545" s="34"/>
      <c r="AJ545" s="34"/>
      <c r="AK545" s="34"/>
      <c r="AL545" s="34"/>
      <c r="AM545" s="34"/>
      <c r="AN545" s="34"/>
      <c r="AO545" s="34"/>
      <c r="AP545" s="34"/>
      <c r="AQ545" s="34"/>
      <c r="AR545" s="34"/>
      <c r="AS545" s="34"/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</row>
    <row r="546" spans="1:60" outlineLevel="1" x14ac:dyDescent="0.2">
      <c r="A546" s="35"/>
      <c r="B546" s="36"/>
      <c r="C546" s="70" t="s">
        <v>519</v>
      </c>
      <c r="D546" s="71"/>
      <c r="E546" s="72">
        <v>30.430400000000002</v>
      </c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4"/>
      <c r="Y546" s="34"/>
      <c r="Z546" s="34"/>
      <c r="AA546" s="34"/>
      <c r="AB546" s="34"/>
      <c r="AC546" s="34"/>
      <c r="AD546" s="34"/>
      <c r="AE546" s="34"/>
      <c r="AF546" s="34"/>
      <c r="AG546" s="34" t="s">
        <v>104</v>
      </c>
      <c r="AH546" s="34">
        <v>0</v>
      </c>
      <c r="AI546" s="34"/>
      <c r="AJ546" s="34"/>
      <c r="AK546" s="34"/>
      <c r="AL546" s="34"/>
      <c r="AM546" s="34"/>
      <c r="AN546" s="34"/>
      <c r="AO546" s="34"/>
      <c r="AP546" s="34"/>
      <c r="AQ546" s="34"/>
      <c r="AR546" s="34"/>
      <c r="AS546" s="34"/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</row>
    <row r="547" spans="1:60" outlineLevel="1" x14ac:dyDescent="0.2">
      <c r="A547" s="35"/>
      <c r="B547" s="36"/>
      <c r="C547" s="70" t="s">
        <v>390</v>
      </c>
      <c r="D547" s="71"/>
      <c r="E547" s="72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4"/>
      <c r="Y547" s="34"/>
      <c r="Z547" s="34"/>
      <c r="AA547" s="34"/>
      <c r="AB547" s="34"/>
      <c r="AC547" s="34"/>
      <c r="AD547" s="34"/>
      <c r="AE547" s="34"/>
      <c r="AF547" s="34"/>
      <c r="AG547" s="34" t="s">
        <v>104</v>
      </c>
      <c r="AH547" s="34">
        <v>0</v>
      </c>
      <c r="AI547" s="34"/>
      <c r="AJ547" s="34"/>
      <c r="AK547" s="34"/>
      <c r="AL547" s="34"/>
      <c r="AM547" s="34"/>
      <c r="AN547" s="34"/>
      <c r="AO547" s="34"/>
      <c r="AP547" s="34"/>
      <c r="AQ547" s="34"/>
      <c r="AR547" s="34"/>
      <c r="AS547" s="34"/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</row>
    <row r="548" spans="1:60" outlineLevel="1" x14ac:dyDescent="0.2">
      <c r="A548" s="35"/>
      <c r="B548" s="36"/>
      <c r="C548" s="70" t="s">
        <v>497</v>
      </c>
      <c r="D548" s="71"/>
      <c r="E548" s="72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4"/>
      <c r="Y548" s="34"/>
      <c r="Z548" s="34"/>
      <c r="AA548" s="34"/>
      <c r="AB548" s="34"/>
      <c r="AC548" s="34"/>
      <c r="AD548" s="34"/>
      <c r="AE548" s="34"/>
      <c r="AF548" s="34"/>
      <c r="AG548" s="34" t="s">
        <v>104</v>
      </c>
      <c r="AH548" s="34">
        <v>0</v>
      </c>
      <c r="AI548" s="34"/>
      <c r="AJ548" s="34"/>
      <c r="AK548" s="34"/>
      <c r="AL548" s="34"/>
      <c r="AM548" s="34"/>
      <c r="AN548" s="34"/>
      <c r="AO548" s="34"/>
      <c r="AP548" s="34"/>
      <c r="AQ548" s="34"/>
      <c r="AR548" s="34"/>
      <c r="AS548" s="34"/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</row>
    <row r="549" spans="1:60" ht="22.5" outlineLevel="1" x14ac:dyDescent="0.2">
      <c r="A549" s="35"/>
      <c r="B549" s="36"/>
      <c r="C549" s="70" t="s">
        <v>520</v>
      </c>
      <c r="D549" s="71"/>
      <c r="E549" s="72">
        <v>251.405</v>
      </c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4"/>
      <c r="Y549" s="34"/>
      <c r="Z549" s="34"/>
      <c r="AA549" s="34"/>
      <c r="AB549" s="34"/>
      <c r="AC549" s="34"/>
      <c r="AD549" s="34"/>
      <c r="AE549" s="34"/>
      <c r="AF549" s="34"/>
      <c r="AG549" s="34" t="s">
        <v>104</v>
      </c>
      <c r="AH549" s="34">
        <v>0</v>
      </c>
      <c r="AI549" s="34"/>
      <c r="AJ549" s="34"/>
      <c r="AK549" s="34"/>
      <c r="AL549" s="34"/>
      <c r="AM549" s="34"/>
      <c r="AN549" s="34"/>
      <c r="AO549" s="34"/>
      <c r="AP549" s="34"/>
      <c r="AQ549" s="34"/>
      <c r="AR549" s="34"/>
      <c r="AS549" s="34"/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</row>
    <row r="550" spans="1:60" outlineLevel="1" x14ac:dyDescent="0.2">
      <c r="A550" s="35"/>
      <c r="B550" s="36"/>
      <c r="C550" s="70" t="s">
        <v>521</v>
      </c>
      <c r="D550" s="71"/>
      <c r="E550" s="72">
        <v>1005.62</v>
      </c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4"/>
      <c r="Y550" s="34"/>
      <c r="Z550" s="34"/>
      <c r="AA550" s="34"/>
      <c r="AB550" s="34"/>
      <c r="AC550" s="34"/>
      <c r="AD550" s="34"/>
      <c r="AE550" s="34"/>
      <c r="AF550" s="34"/>
      <c r="AG550" s="34" t="s">
        <v>104</v>
      </c>
      <c r="AH550" s="34">
        <v>0</v>
      </c>
      <c r="AI550" s="34"/>
      <c r="AJ550" s="34"/>
      <c r="AK550" s="34"/>
      <c r="AL550" s="34"/>
      <c r="AM550" s="34"/>
      <c r="AN550" s="34"/>
      <c r="AO550" s="34"/>
      <c r="AP550" s="34"/>
      <c r="AQ550" s="34"/>
      <c r="AR550" s="34"/>
      <c r="AS550" s="34"/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</row>
    <row r="551" spans="1:60" outlineLevel="1" x14ac:dyDescent="0.2">
      <c r="A551" s="35"/>
      <c r="B551" s="36"/>
      <c r="C551" s="70" t="s">
        <v>390</v>
      </c>
      <c r="D551" s="71"/>
      <c r="E551" s="72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4"/>
      <c r="Y551" s="34"/>
      <c r="Z551" s="34"/>
      <c r="AA551" s="34"/>
      <c r="AB551" s="34"/>
      <c r="AC551" s="34"/>
      <c r="AD551" s="34"/>
      <c r="AE551" s="34"/>
      <c r="AF551" s="34"/>
      <c r="AG551" s="34" t="s">
        <v>104</v>
      </c>
      <c r="AH551" s="34">
        <v>0</v>
      </c>
      <c r="AI551" s="34"/>
      <c r="AJ551" s="34"/>
      <c r="AK551" s="34"/>
      <c r="AL551" s="34"/>
      <c r="AM551" s="34"/>
      <c r="AN551" s="34"/>
      <c r="AO551" s="34"/>
      <c r="AP551" s="34"/>
      <c r="AQ551" s="34"/>
      <c r="AR551" s="34"/>
      <c r="AS551" s="34"/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</row>
    <row r="552" spans="1:60" outlineLevel="1" x14ac:dyDescent="0.2">
      <c r="A552" s="35"/>
      <c r="B552" s="36"/>
      <c r="C552" s="70" t="s">
        <v>522</v>
      </c>
      <c r="D552" s="71"/>
      <c r="E552" s="72">
        <v>8.2800000000000011</v>
      </c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4"/>
      <c r="Y552" s="34"/>
      <c r="Z552" s="34"/>
      <c r="AA552" s="34"/>
      <c r="AB552" s="34"/>
      <c r="AC552" s="34"/>
      <c r="AD552" s="34"/>
      <c r="AE552" s="34"/>
      <c r="AF552" s="34"/>
      <c r="AG552" s="34" t="s">
        <v>104</v>
      </c>
      <c r="AH552" s="34">
        <v>0</v>
      </c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</row>
    <row r="553" spans="1:60" outlineLevel="1" x14ac:dyDescent="0.2">
      <c r="A553" s="35"/>
      <c r="B553" s="36"/>
      <c r="C553" s="70" t="s">
        <v>523</v>
      </c>
      <c r="D553" s="71"/>
      <c r="E553" s="72">
        <v>8.5778000000000016</v>
      </c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4"/>
      <c r="Y553" s="34"/>
      <c r="Z553" s="34"/>
      <c r="AA553" s="34"/>
      <c r="AB553" s="34"/>
      <c r="AC553" s="34"/>
      <c r="AD553" s="34"/>
      <c r="AE553" s="34"/>
      <c r="AF553" s="34"/>
      <c r="AG553" s="34" t="s">
        <v>104</v>
      </c>
      <c r="AH553" s="34">
        <v>0</v>
      </c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</row>
    <row r="554" spans="1:60" outlineLevel="1" x14ac:dyDescent="0.2">
      <c r="A554" s="35"/>
      <c r="B554" s="36"/>
      <c r="C554" s="70" t="s">
        <v>524</v>
      </c>
      <c r="D554" s="71"/>
      <c r="E554" s="72">
        <v>44.275000000000006</v>
      </c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4"/>
      <c r="Y554" s="34"/>
      <c r="Z554" s="34"/>
      <c r="AA554" s="34"/>
      <c r="AB554" s="34"/>
      <c r="AC554" s="34"/>
      <c r="AD554" s="34"/>
      <c r="AE554" s="34"/>
      <c r="AF554" s="34"/>
      <c r="AG554" s="34" t="s">
        <v>104</v>
      </c>
      <c r="AH554" s="34">
        <v>0</v>
      </c>
      <c r="AI554" s="34"/>
      <c r="AJ554" s="34"/>
      <c r="AK554" s="34"/>
      <c r="AL554" s="34"/>
      <c r="AM554" s="34"/>
      <c r="AN554" s="34"/>
      <c r="AO554" s="34"/>
      <c r="AP554" s="34"/>
      <c r="AQ554" s="34"/>
      <c r="AR554" s="34"/>
      <c r="AS554" s="34"/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</row>
    <row r="555" spans="1:60" outlineLevel="1" x14ac:dyDescent="0.2">
      <c r="A555" s="35"/>
      <c r="B555" s="36"/>
      <c r="C555" s="70" t="s">
        <v>390</v>
      </c>
      <c r="D555" s="71"/>
      <c r="E555" s="72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4"/>
      <c r="Y555" s="34"/>
      <c r="Z555" s="34"/>
      <c r="AA555" s="34"/>
      <c r="AB555" s="34"/>
      <c r="AC555" s="34"/>
      <c r="AD555" s="34"/>
      <c r="AE555" s="34"/>
      <c r="AF555" s="34"/>
      <c r="AG555" s="34" t="s">
        <v>104</v>
      </c>
      <c r="AH555" s="34">
        <v>0</v>
      </c>
      <c r="AI555" s="34"/>
      <c r="AJ555" s="34"/>
      <c r="AK555" s="34"/>
      <c r="AL555" s="34"/>
      <c r="AM555" s="34"/>
      <c r="AN555" s="34"/>
      <c r="AO555" s="34"/>
      <c r="AP555" s="34"/>
      <c r="AQ555" s="34"/>
      <c r="AR555" s="34"/>
      <c r="AS555" s="34"/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</row>
    <row r="556" spans="1:60" outlineLevel="1" x14ac:dyDescent="0.2">
      <c r="A556" s="35"/>
      <c r="B556" s="36"/>
      <c r="C556" s="70" t="s">
        <v>525</v>
      </c>
      <c r="D556" s="71"/>
      <c r="E556" s="72">
        <v>1.1404800000000002</v>
      </c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4"/>
      <c r="Y556" s="34"/>
      <c r="Z556" s="34"/>
      <c r="AA556" s="34"/>
      <c r="AB556" s="34"/>
      <c r="AC556" s="34"/>
      <c r="AD556" s="34"/>
      <c r="AE556" s="34"/>
      <c r="AF556" s="34"/>
      <c r="AG556" s="34" t="s">
        <v>104</v>
      </c>
      <c r="AH556" s="34">
        <v>0</v>
      </c>
      <c r="AI556" s="34"/>
      <c r="AJ556" s="34"/>
      <c r="AK556" s="34"/>
      <c r="AL556" s="34"/>
      <c r="AM556" s="34"/>
      <c r="AN556" s="34"/>
      <c r="AO556" s="34"/>
      <c r="AP556" s="34"/>
      <c r="AQ556" s="34"/>
      <c r="AR556" s="34"/>
      <c r="AS556" s="34"/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</row>
    <row r="557" spans="1:60" outlineLevel="1" x14ac:dyDescent="0.2">
      <c r="A557" s="35"/>
      <c r="B557" s="36"/>
      <c r="C557" s="70" t="s">
        <v>526</v>
      </c>
      <c r="D557" s="71"/>
      <c r="E557" s="72">
        <v>5.7934800000000006</v>
      </c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4"/>
      <c r="Y557" s="34"/>
      <c r="Z557" s="34"/>
      <c r="AA557" s="34"/>
      <c r="AB557" s="34"/>
      <c r="AC557" s="34"/>
      <c r="AD557" s="34"/>
      <c r="AE557" s="34"/>
      <c r="AF557" s="34"/>
      <c r="AG557" s="34" t="s">
        <v>104</v>
      </c>
      <c r="AH557" s="34">
        <v>0</v>
      </c>
      <c r="AI557" s="34"/>
      <c r="AJ557" s="34"/>
      <c r="AK557" s="34"/>
      <c r="AL557" s="34"/>
      <c r="AM557" s="34"/>
      <c r="AN557" s="34"/>
      <c r="AO557" s="34"/>
      <c r="AP557" s="34"/>
      <c r="AQ557" s="34"/>
      <c r="AR557" s="34"/>
      <c r="AS557" s="34"/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</row>
    <row r="558" spans="1:60" outlineLevel="1" x14ac:dyDescent="0.2">
      <c r="A558" s="35"/>
      <c r="B558" s="36"/>
      <c r="C558" s="70" t="s">
        <v>241</v>
      </c>
      <c r="D558" s="71"/>
      <c r="E558" s="72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4"/>
      <c r="Y558" s="34"/>
      <c r="Z558" s="34"/>
      <c r="AA558" s="34"/>
      <c r="AB558" s="34"/>
      <c r="AC558" s="34"/>
      <c r="AD558" s="34"/>
      <c r="AE558" s="34"/>
      <c r="AF558" s="34"/>
      <c r="AG558" s="34" t="s">
        <v>104</v>
      </c>
      <c r="AH558" s="34">
        <v>0</v>
      </c>
      <c r="AI558" s="34"/>
      <c r="AJ558" s="34"/>
      <c r="AK558" s="34"/>
      <c r="AL558" s="34"/>
      <c r="AM558" s="34"/>
      <c r="AN558" s="34"/>
      <c r="AO558" s="34"/>
      <c r="AP558" s="34"/>
      <c r="AQ558" s="34"/>
      <c r="AR558" s="34"/>
      <c r="AS558" s="34"/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</row>
    <row r="559" spans="1:60" ht="22.5" outlineLevel="1" x14ac:dyDescent="0.2">
      <c r="A559" s="35"/>
      <c r="B559" s="36"/>
      <c r="C559" s="70" t="s">
        <v>527</v>
      </c>
      <c r="D559" s="71"/>
      <c r="E559" s="72">
        <v>7.5168000000000008</v>
      </c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4"/>
      <c r="Y559" s="34"/>
      <c r="Z559" s="34"/>
      <c r="AA559" s="34"/>
      <c r="AB559" s="34"/>
      <c r="AC559" s="34"/>
      <c r="AD559" s="34"/>
      <c r="AE559" s="34"/>
      <c r="AF559" s="34"/>
      <c r="AG559" s="34" t="s">
        <v>104</v>
      </c>
      <c r="AH559" s="34">
        <v>0</v>
      </c>
      <c r="AI559" s="34"/>
      <c r="AJ559" s="34"/>
      <c r="AK559" s="34"/>
      <c r="AL559" s="34"/>
      <c r="AM559" s="34"/>
      <c r="AN559" s="34"/>
      <c r="AO559" s="34"/>
      <c r="AP559" s="34"/>
      <c r="AQ559" s="34"/>
      <c r="AR559" s="34"/>
      <c r="AS559" s="34"/>
      <c r="AT559" s="34"/>
      <c r="AU559" s="34"/>
      <c r="AV559" s="34"/>
      <c r="AW559" s="34"/>
      <c r="AX559" s="34"/>
      <c r="AY559" s="34"/>
      <c r="AZ559" s="34"/>
      <c r="BA559" s="34"/>
      <c r="BB559" s="34"/>
      <c r="BC559" s="34"/>
      <c r="BD559" s="34"/>
      <c r="BE559" s="34"/>
      <c r="BF559" s="34"/>
      <c r="BG559" s="34"/>
      <c r="BH559" s="34"/>
    </row>
    <row r="560" spans="1:60" outlineLevel="1" x14ac:dyDescent="0.2">
      <c r="A560" s="35"/>
      <c r="B560" s="36"/>
      <c r="C560" s="70" t="s">
        <v>241</v>
      </c>
      <c r="D560" s="71"/>
      <c r="E560" s="72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4"/>
      <c r="Y560" s="34"/>
      <c r="Z560" s="34"/>
      <c r="AA560" s="34"/>
      <c r="AB560" s="34"/>
      <c r="AC560" s="34"/>
      <c r="AD560" s="34"/>
      <c r="AE560" s="34"/>
      <c r="AF560" s="34"/>
      <c r="AG560" s="34" t="s">
        <v>104</v>
      </c>
      <c r="AH560" s="34">
        <v>0</v>
      </c>
      <c r="AI560" s="34"/>
      <c r="AJ560" s="34"/>
      <c r="AK560" s="34"/>
      <c r="AL560" s="34"/>
      <c r="AM560" s="34"/>
      <c r="AN560" s="34"/>
      <c r="AO560" s="34"/>
      <c r="AP560" s="34"/>
      <c r="AQ560" s="34"/>
      <c r="AR560" s="34"/>
      <c r="AS560" s="34"/>
      <c r="AT560" s="34"/>
      <c r="AU560" s="34"/>
      <c r="AV560" s="34"/>
      <c r="AW560" s="34"/>
      <c r="AX560" s="34"/>
      <c r="AY560" s="34"/>
      <c r="AZ560" s="34"/>
      <c r="BA560" s="34"/>
      <c r="BB560" s="34"/>
      <c r="BC560" s="34"/>
      <c r="BD560" s="34"/>
      <c r="BE560" s="34"/>
      <c r="BF560" s="34"/>
      <c r="BG560" s="34"/>
      <c r="BH560" s="34"/>
    </row>
    <row r="561" spans="1:60" ht="22.5" outlineLevel="1" x14ac:dyDescent="0.2">
      <c r="A561" s="35"/>
      <c r="B561" s="36"/>
      <c r="C561" s="70" t="s">
        <v>528</v>
      </c>
      <c r="D561" s="71"/>
      <c r="E561" s="72">
        <v>38.1843</v>
      </c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4"/>
      <c r="Y561" s="34"/>
      <c r="Z561" s="34"/>
      <c r="AA561" s="34"/>
      <c r="AB561" s="34"/>
      <c r="AC561" s="34"/>
      <c r="AD561" s="34"/>
      <c r="AE561" s="34"/>
      <c r="AF561" s="34"/>
      <c r="AG561" s="34" t="s">
        <v>104</v>
      </c>
      <c r="AH561" s="34">
        <v>0</v>
      </c>
      <c r="AI561" s="34"/>
      <c r="AJ561" s="34"/>
      <c r="AK561" s="34"/>
      <c r="AL561" s="34"/>
      <c r="AM561" s="34"/>
      <c r="AN561" s="34"/>
      <c r="AO561" s="34"/>
      <c r="AP561" s="34"/>
      <c r="AQ561" s="34"/>
      <c r="AR561" s="34"/>
      <c r="AS561" s="34"/>
      <c r="AT561" s="34"/>
      <c r="AU561" s="34"/>
      <c r="AV561" s="34"/>
      <c r="AW561" s="34"/>
      <c r="AX561" s="34"/>
      <c r="AY561" s="34"/>
      <c r="AZ561" s="34"/>
      <c r="BA561" s="34"/>
      <c r="BB561" s="34"/>
      <c r="BC561" s="34"/>
      <c r="BD561" s="34"/>
      <c r="BE561" s="34"/>
      <c r="BF561" s="34"/>
      <c r="BG561" s="34"/>
      <c r="BH561" s="34"/>
    </row>
    <row r="562" spans="1:60" outlineLevel="1" x14ac:dyDescent="0.2">
      <c r="A562" s="25">
        <v>76</v>
      </c>
      <c r="B562" s="26" t="s">
        <v>529</v>
      </c>
      <c r="C562" s="27" t="s">
        <v>530</v>
      </c>
      <c r="D562" s="28" t="s">
        <v>476</v>
      </c>
      <c r="E562" s="29">
        <v>126.66373</v>
      </c>
      <c r="F562" s="30"/>
      <c r="G562" s="31">
        <f>ROUND(E562*F562,2)</f>
        <v>0</v>
      </c>
      <c r="H562" s="32"/>
      <c r="I562" s="33">
        <f>ROUND(E562*H562,2)</f>
        <v>0</v>
      </c>
      <c r="J562" s="32"/>
      <c r="K562" s="33">
        <f>ROUND(E562*J562,2)</f>
        <v>0</v>
      </c>
      <c r="L562" s="33">
        <v>21</v>
      </c>
      <c r="M562" s="33">
        <f>G562*(1+L562/100)</f>
        <v>0</v>
      </c>
      <c r="N562" s="33">
        <v>0</v>
      </c>
      <c r="O562" s="33">
        <f>ROUND(E562*N562,2)</f>
        <v>0</v>
      </c>
      <c r="P562" s="33">
        <v>0</v>
      </c>
      <c r="Q562" s="33">
        <f>ROUND(E562*P562,2)</f>
        <v>0</v>
      </c>
      <c r="R562" s="33"/>
      <c r="S562" s="33" t="s">
        <v>100</v>
      </c>
      <c r="T562" s="33" t="s">
        <v>101</v>
      </c>
      <c r="U562" s="33">
        <v>0.68800000000000006</v>
      </c>
      <c r="V562" s="33">
        <f>ROUND(E562*U562,2)</f>
        <v>87.14</v>
      </c>
      <c r="W562" s="33"/>
      <c r="X562" s="34"/>
      <c r="Y562" s="34"/>
      <c r="Z562" s="34"/>
      <c r="AA562" s="34"/>
      <c r="AB562" s="34"/>
      <c r="AC562" s="34"/>
      <c r="AD562" s="34"/>
      <c r="AE562" s="34"/>
      <c r="AF562" s="34"/>
      <c r="AG562" s="34" t="s">
        <v>102</v>
      </c>
      <c r="AH562" s="34"/>
      <c r="AI562" s="34"/>
      <c r="AJ562" s="34"/>
      <c r="AK562" s="34"/>
      <c r="AL562" s="34"/>
      <c r="AM562" s="34"/>
      <c r="AN562" s="34"/>
      <c r="AO562" s="34"/>
      <c r="AP562" s="34"/>
      <c r="AQ562" s="34"/>
      <c r="AR562" s="34"/>
      <c r="AS562" s="34"/>
      <c r="AT562" s="34"/>
      <c r="AU562" s="34"/>
      <c r="AV562" s="34"/>
      <c r="AW562" s="34"/>
      <c r="AX562" s="34"/>
      <c r="AY562" s="34"/>
      <c r="AZ562" s="34"/>
      <c r="BA562" s="34"/>
      <c r="BB562" s="34"/>
      <c r="BC562" s="34"/>
      <c r="BD562" s="34"/>
      <c r="BE562" s="34"/>
      <c r="BF562" s="34"/>
      <c r="BG562" s="34"/>
      <c r="BH562" s="34"/>
    </row>
    <row r="563" spans="1:60" ht="22.5" outlineLevel="1" x14ac:dyDescent="0.2">
      <c r="A563" s="35"/>
      <c r="B563" s="36"/>
      <c r="C563" s="70" t="s">
        <v>485</v>
      </c>
      <c r="D563" s="71"/>
      <c r="E563" s="72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4"/>
      <c r="Y563" s="34"/>
      <c r="Z563" s="34"/>
      <c r="AA563" s="34"/>
      <c r="AB563" s="34"/>
      <c r="AC563" s="34"/>
      <c r="AD563" s="34"/>
      <c r="AE563" s="34"/>
      <c r="AF563" s="34"/>
      <c r="AG563" s="34" t="s">
        <v>104</v>
      </c>
      <c r="AH563" s="34">
        <v>0</v>
      </c>
      <c r="AI563" s="34"/>
      <c r="AJ563" s="34"/>
      <c r="AK563" s="34"/>
      <c r="AL563" s="34"/>
      <c r="AM563" s="34"/>
      <c r="AN563" s="34"/>
      <c r="AO563" s="34"/>
      <c r="AP563" s="34"/>
      <c r="AQ563" s="34"/>
      <c r="AR563" s="34"/>
      <c r="AS563" s="34"/>
      <c r="AT563" s="34"/>
      <c r="AU563" s="34"/>
      <c r="AV563" s="34"/>
      <c r="AW563" s="34"/>
      <c r="AX563" s="34"/>
      <c r="AY563" s="34"/>
      <c r="AZ563" s="34"/>
      <c r="BA563" s="34"/>
      <c r="BB563" s="34"/>
      <c r="BC563" s="34"/>
      <c r="BD563" s="34"/>
      <c r="BE563" s="34"/>
      <c r="BF563" s="34"/>
      <c r="BG563" s="34"/>
      <c r="BH563" s="34"/>
    </row>
    <row r="564" spans="1:60" outlineLevel="1" x14ac:dyDescent="0.2">
      <c r="A564" s="35"/>
      <c r="B564" s="36"/>
      <c r="C564" s="70" t="s">
        <v>531</v>
      </c>
      <c r="D564" s="71"/>
      <c r="E564" s="72">
        <v>0.40848000000000001</v>
      </c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4"/>
      <c r="Y564" s="34"/>
      <c r="Z564" s="34"/>
      <c r="AA564" s="34"/>
      <c r="AB564" s="34"/>
      <c r="AC564" s="34"/>
      <c r="AD564" s="34"/>
      <c r="AE564" s="34"/>
      <c r="AF564" s="34"/>
      <c r="AG564" s="34" t="s">
        <v>104</v>
      </c>
      <c r="AH564" s="34">
        <v>0</v>
      </c>
      <c r="AI564" s="34"/>
      <c r="AJ564" s="34"/>
      <c r="AK564" s="34"/>
      <c r="AL564" s="34"/>
      <c r="AM564" s="34"/>
      <c r="AN564" s="34"/>
      <c r="AO564" s="34"/>
      <c r="AP564" s="34"/>
      <c r="AQ564" s="34"/>
      <c r="AR564" s="34"/>
      <c r="AS564" s="34"/>
      <c r="AT564" s="34"/>
      <c r="AU564" s="34"/>
      <c r="AV564" s="34"/>
      <c r="AW564" s="34"/>
      <c r="AX564" s="34"/>
      <c r="AY564" s="34"/>
      <c r="AZ564" s="34"/>
      <c r="BA564" s="34"/>
      <c r="BB564" s="34"/>
      <c r="BC564" s="34"/>
      <c r="BD564" s="34"/>
      <c r="BE564" s="34"/>
      <c r="BF564" s="34"/>
      <c r="BG564" s="34"/>
      <c r="BH564" s="34"/>
    </row>
    <row r="565" spans="1:60" ht="22.5" outlineLevel="1" x14ac:dyDescent="0.2">
      <c r="A565" s="35"/>
      <c r="B565" s="36"/>
      <c r="C565" s="70" t="s">
        <v>532</v>
      </c>
      <c r="D565" s="71"/>
      <c r="E565" s="72">
        <v>34.715250000000005</v>
      </c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4"/>
      <c r="Y565" s="34"/>
      <c r="Z565" s="34"/>
      <c r="AA565" s="34"/>
      <c r="AB565" s="34"/>
      <c r="AC565" s="34"/>
      <c r="AD565" s="34"/>
      <c r="AE565" s="34"/>
      <c r="AF565" s="34"/>
      <c r="AG565" s="34" t="s">
        <v>104</v>
      </c>
      <c r="AH565" s="34">
        <v>0</v>
      </c>
      <c r="AI565" s="34"/>
      <c r="AJ565" s="34"/>
      <c r="AK565" s="34"/>
      <c r="AL565" s="34"/>
      <c r="AM565" s="34"/>
      <c r="AN565" s="34"/>
      <c r="AO565" s="34"/>
      <c r="AP565" s="34"/>
      <c r="AQ565" s="34"/>
      <c r="AR565" s="34"/>
      <c r="AS565" s="34"/>
      <c r="AT565" s="34"/>
      <c r="AU565" s="34"/>
      <c r="AV565" s="34"/>
      <c r="AW565" s="34"/>
      <c r="AX565" s="34"/>
      <c r="AY565" s="34"/>
      <c r="AZ565" s="34"/>
      <c r="BA565" s="34"/>
      <c r="BB565" s="34"/>
      <c r="BC565" s="34"/>
      <c r="BD565" s="34"/>
      <c r="BE565" s="34"/>
      <c r="BF565" s="34"/>
      <c r="BG565" s="34"/>
      <c r="BH565" s="34"/>
    </row>
    <row r="566" spans="1:60" outlineLevel="1" x14ac:dyDescent="0.2">
      <c r="A566" s="35"/>
      <c r="B566" s="36"/>
      <c r="C566" s="70" t="s">
        <v>533</v>
      </c>
      <c r="D566" s="71"/>
      <c r="E566" s="72">
        <v>9.0750000000000011</v>
      </c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4"/>
      <c r="Y566" s="34"/>
      <c r="Z566" s="34"/>
      <c r="AA566" s="34"/>
      <c r="AB566" s="34"/>
      <c r="AC566" s="34"/>
      <c r="AD566" s="34"/>
      <c r="AE566" s="34"/>
      <c r="AF566" s="34"/>
      <c r="AG566" s="34" t="s">
        <v>104</v>
      </c>
      <c r="AH566" s="34">
        <v>0</v>
      </c>
      <c r="AI566" s="34"/>
      <c r="AJ566" s="34"/>
      <c r="AK566" s="34"/>
      <c r="AL566" s="34"/>
      <c r="AM566" s="34"/>
      <c r="AN566" s="34"/>
      <c r="AO566" s="34"/>
      <c r="AP566" s="34"/>
      <c r="AQ566" s="34"/>
      <c r="AR566" s="34"/>
      <c r="AS566" s="34"/>
      <c r="AT566" s="34"/>
      <c r="AU566" s="34"/>
      <c r="AV566" s="34"/>
      <c r="AW566" s="34"/>
      <c r="AX566" s="34"/>
      <c r="AY566" s="34"/>
      <c r="AZ566" s="34"/>
      <c r="BA566" s="34"/>
      <c r="BB566" s="34"/>
      <c r="BC566" s="34"/>
      <c r="BD566" s="34"/>
      <c r="BE566" s="34"/>
      <c r="BF566" s="34"/>
      <c r="BG566" s="34"/>
      <c r="BH566" s="34"/>
    </row>
    <row r="567" spans="1:60" outlineLevel="1" x14ac:dyDescent="0.2">
      <c r="A567" s="35"/>
      <c r="B567" s="36"/>
      <c r="C567" s="70" t="s">
        <v>534</v>
      </c>
      <c r="D567" s="71"/>
      <c r="E567" s="72">
        <v>17.415000000000003</v>
      </c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4"/>
      <c r="Y567" s="34"/>
      <c r="Z567" s="34"/>
      <c r="AA567" s="34"/>
      <c r="AB567" s="34"/>
      <c r="AC567" s="34"/>
      <c r="AD567" s="34"/>
      <c r="AE567" s="34"/>
      <c r="AF567" s="34"/>
      <c r="AG567" s="34" t="s">
        <v>104</v>
      </c>
      <c r="AH567" s="34">
        <v>0</v>
      </c>
      <c r="AI567" s="34"/>
      <c r="AJ567" s="34"/>
      <c r="AK567" s="34"/>
      <c r="AL567" s="34"/>
      <c r="AM567" s="34"/>
      <c r="AN567" s="34"/>
      <c r="AO567" s="34"/>
      <c r="AP567" s="34"/>
      <c r="AQ567" s="34"/>
      <c r="AR567" s="34"/>
      <c r="AS567" s="34"/>
      <c r="AT567" s="34"/>
      <c r="AU567" s="34"/>
      <c r="AV567" s="34"/>
      <c r="AW567" s="34"/>
      <c r="AX567" s="34"/>
      <c r="AY567" s="34"/>
      <c r="AZ567" s="34"/>
      <c r="BA567" s="34"/>
      <c r="BB567" s="34"/>
      <c r="BC567" s="34"/>
      <c r="BD567" s="34"/>
      <c r="BE567" s="34"/>
      <c r="BF567" s="34"/>
      <c r="BG567" s="34"/>
      <c r="BH567" s="34"/>
    </row>
    <row r="568" spans="1:60" outlineLevel="1" x14ac:dyDescent="0.2">
      <c r="A568" s="35"/>
      <c r="B568" s="36"/>
      <c r="C568" s="70" t="s">
        <v>535</v>
      </c>
      <c r="D568" s="71"/>
      <c r="E568" s="72">
        <v>65.050000000000011</v>
      </c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4"/>
      <c r="Y568" s="34"/>
      <c r="Z568" s="34"/>
      <c r="AA568" s="34"/>
      <c r="AB568" s="34"/>
      <c r="AC568" s="34"/>
      <c r="AD568" s="34"/>
      <c r="AE568" s="34"/>
      <c r="AF568" s="34"/>
      <c r="AG568" s="34" t="s">
        <v>104</v>
      </c>
      <c r="AH568" s="34">
        <v>0</v>
      </c>
      <c r="AI568" s="34"/>
      <c r="AJ568" s="34"/>
      <c r="AK568" s="34"/>
      <c r="AL568" s="34"/>
      <c r="AM568" s="34"/>
      <c r="AN568" s="34"/>
      <c r="AO568" s="34"/>
      <c r="AP568" s="34"/>
      <c r="AQ568" s="34"/>
      <c r="AR568" s="34"/>
      <c r="AS568" s="34"/>
      <c r="AT568" s="34"/>
      <c r="AU568" s="34"/>
      <c r="AV568" s="34"/>
      <c r="AW568" s="34"/>
      <c r="AX568" s="34"/>
      <c r="AY568" s="34"/>
      <c r="AZ568" s="34"/>
      <c r="BA568" s="34"/>
      <c r="BB568" s="34"/>
      <c r="BC568" s="34"/>
      <c r="BD568" s="34"/>
      <c r="BE568" s="34"/>
      <c r="BF568" s="34"/>
      <c r="BG568" s="34"/>
      <c r="BH568" s="34"/>
    </row>
    <row r="569" spans="1:60" outlineLevel="1" x14ac:dyDescent="0.2">
      <c r="A569" s="25">
        <v>77</v>
      </c>
      <c r="B569" s="26" t="s">
        <v>536</v>
      </c>
      <c r="C569" s="27" t="s">
        <v>537</v>
      </c>
      <c r="D569" s="28" t="s">
        <v>476</v>
      </c>
      <c r="E569" s="29">
        <v>684.18977000000007</v>
      </c>
      <c r="F569" s="30"/>
      <c r="G569" s="31">
        <f>ROUND(E569*F569,2)</f>
        <v>0</v>
      </c>
      <c r="H569" s="32"/>
      <c r="I569" s="33">
        <f>ROUND(E569*H569,2)</f>
        <v>0</v>
      </c>
      <c r="J569" s="32"/>
      <c r="K569" s="33">
        <f>ROUND(E569*J569,2)</f>
        <v>0</v>
      </c>
      <c r="L569" s="33">
        <v>21</v>
      </c>
      <c r="M569" s="33">
        <f>G569*(1+L569/100)</f>
        <v>0</v>
      </c>
      <c r="N569" s="33">
        <v>0</v>
      </c>
      <c r="O569" s="33">
        <f>ROUND(E569*N569,2)</f>
        <v>0</v>
      </c>
      <c r="P569" s="33">
        <v>0</v>
      </c>
      <c r="Q569" s="33">
        <f>ROUND(E569*P569,2)</f>
        <v>0</v>
      </c>
      <c r="R569" s="33"/>
      <c r="S569" s="33" t="s">
        <v>100</v>
      </c>
      <c r="T569" s="33" t="s">
        <v>101</v>
      </c>
      <c r="U569" s="33">
        <v>9.9000000000000005E-2</v>
      </c>
      <c r="V569" s="33">
        <f>ROUND(E569*U569,2)</f>
        <v>67.73</v>
      </c>
      <c r="W569" s="33"/>
      <c r="X569" s="34"/>
      <c r="Y569" s="34"/>
      <c r="Z569" s="34"/>
      <c r="AA569" s="34"/>
      <c r="AB569" s="34"/>
      <c r="AC569" s="34"/>
      <c r="AD569" s="34"/>
      <c r="AE569" s="34"/>
      <c r="AF569" s="34"/>
      <c r="AG569" s="34" t="s">
        <v>102</v>
      </c>
      <c r="AH569" s="34"/>
      <c r="AI569" s="34"/>
      <c r="AJ569" s="34"/>
      <c r="AK569" s="34"/>
      <c r="AL569" s="34"/>
      <c r="AM569" s="34"/>
      <c r="AN569" s="34"/>
      <c r="AO569" s="34"/>
      <c r="AP569" s="34"/>
      <c r="AQ569" s="34"/>
      <c r="AR569" s="34"/>
      <c r="AS569" s="34"/>
      <c r="AT569" s="34"/>
      <c r="AU569" s="34"/>
      <c r="AV569" s="34"/>
      <c r="AW569" s="34"/>
      <c r="AX569" s="34"/>
      <c r="AY569" s="34"/>
      <c r="AZ569" s="34"/>
      <c r="BA569" s="34"/>
      <c r="BB569" s="34"/>
      <c r="BC569" s="34"/>
      <c r="BD569" s="34"/>
      <c r="BE569" s="34"/>
      <c r="BF569" s="34"/>
      <c r="BG569" s="34"/>
      <c r="BH569" s="34"/>
    </row>
    <row r="570" spans="1:60" ht="22.5" outlineLevel="1" x14ac:dyDescent="0.2">
      <c r="A570" s="35"/>
      <c r="B570" s="36"/>
      <c r="C570" s="70" t="s">
        <v>485</v>
      </c>
      <c r="D570" s="71"/>
      <c r="E570" s="72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4"/>
      <c r="Y570" s="34"/>
      <c r="Z570" s="34"/>
      <c r="AA570" s="34"/>
      <c r="AB570" s="34"/>
      <c r="AC570" s="34"/>
      <c r="AD570" s="34"/>
      <c r="AE570" s="34"/>
      <c r="AF570" s="34"/>
      <c r="AG570" s="34" t="s">
        <v>104</v>
      </c>
      <c r="AH570" s="34">
        <v>0</v>
      </c>
      <c r="AI570" s="34"/>
      <c r="AJ570" s="34"/>
      <c r="AK570" s="34"/>
      <c r="AL570" s="34"/>
      <c r="AM570" s="34"/>
      <c r="AN570" s="34"/>
      <c r="AO570" s="34"/>
      <c r="AP570" s="34"/>
      <c r="AQ570" s="34"/>
      <c r="AR570" s="34"/>
      <c r="AS570" s="34"/>
      <c r="AT570" s="34"/>
      <c r="AU570" s="34"/>
      <c r="AV570" s="34"/>
      <c r="AW570" s="34"/>
      <c r="AX570" s="34"/>
      <c r="AY570" s="34"/>
      <c r="AZ570" s="34"/>
      <c r="BA570" s="34"/>
      <c r="BB570" s="34"/>
      <c r="BC570" s="34"/>
      <c r="BD570" s="34"/>
      <c r="BE570" s="34"/>
      <c r="BF570" s="34"/>
      <c r="BG570" s="34"/>
      <c r="BH570" s="34"/>
    </row>
    <row r="571" spans="1:60" outlineLevel="1" x14ac:dyDescent="0.2">
      <c r="A571" s="35"/>
      <c r="B571" s="36"/>
      <c r="C571" s="70" t="s">
        <v>486</v>
      </c>
      <c r="D571" s="71"/>
      <c r="E571" s="72">
        <v>87.123080000000002</v>
      </c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4"/>
      <c r="Y571" s="34"/>
      <c r="Z571" s="34"/>
      <c r="AA571" s="34"/>
      <c r="AB571" s="34"/>
      <c r="AC571" s="34"/>
      <c r="AD571" s="34"/>
      <c r="AE571" s="34"/>
      <c r="AF571" s="34"/>
      <c r="AG571" s="34" t="s">
        <v>104</v>
      </c>
      <c r="AH571" s="34">
        <v>0</v>
      </c>
      <c r="AI571" s="34"/>
      <c r="AJ571" s="34"/>
      <c r="AK571" s="34"/>
      <c r="AL571" s="34"/>
      <c r="AM571" s="34"/>
      <c r="AN571" s="34"/>
      <c r="AO571" s="34"/>
      <c r="AP571" s="34"/>
      <c r="AQ571" s="34"/>
      <c r="AR571" s="34"/>
      <c r="AS571" s="34"/>
      <c r="AT571" s="34"/>
      <c r="AU571" s="34"/>
      <c r="AV571" s="34"/>
      <c r="AW571" s="34"/>
      <c r="AX571" s="34"/>
      <c r="AY571" s="34"/>
      <c r="AZ571" s="34"/>
      <c r="BA571" s="34"/>
      <c r="BB571" s="34"/>
      <c r="BC571" s="34"/>
      <c r="BD571" s="34"/>
      <c r="BE571" s="34"/>
      <c r="BF571" s="34"/>
      <c r="BG571" s="34"/>
      <c r="BH571" s="34"/>
    </row>
    <row r="572" spans="1:60" outlineLevel="1" x14ac:dyDescent="0.2">
      <c r="A572" s="35"/>
      <c r="B572" s="36"/>
      <c r="C572" s="70" t="s">
        <v>487</v>
      </c>
      <c r="D572" s="71"/>
      <c r="E572" s="72">
        <v>0.86900000000000011</v>
      </c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4"/>
      <c r="Y572" s="34"/>
      <c r="Z572" s="34"/>
      <c r="AA572" s="34"/>
      <c r="AB572" s="34"/>
      <c r="AC572" s="34"/>
      <c r="AD572" s="34"/>
      <c r="AE572" s="34"/>
      <c r="AF572" s="34"/>
      <c r="AG572" s="34" t="s">
        <v>104</v>
      </c>
      <c r="AH572" s="34">
        <v>0</v>
      </c>
      <c r="AI572" s="34"/>
      <c r="AJ572" s="34"/>
      <c r="AK572" s="34"/>
      <c r="AL572" s="34"/>
      <c r="AM572" s="34"/>
      <c r="AN572" s="34"/>
      <c r="AO572" s="34"/>
      <c r="AP572" s="34"/>
      <c r="AQ572" s="34"/>
      <c r="AR572" s="34"/>
      <c r="AS572" s="34"/>
      <c r="AT572" s="34"/>
      <c r="AU572" s="34"/>
      <c r="AV572" s="34"/>
      <c r="AW572" s="34"/>
      <c r="AX572" s="34"/>
      <c r="AY572" s="34"/>
      <c r="AZ572" s="34"/>
      <c r="BA572" s="34"/>
      <c r="BB572" s="34"/>
      <c r="BC572" s="34"/>
      <c r="BD572" s="34"/>
      <c r="BE572" s="34"/>
      <c r="BF572" s="34"/>
      <c r="BG572" s="34"/>
      <c r="BH572" s="34"/>
    </row>
    <row r="573" spans="1:60" outlineLevel="1" x14ac:dyDescent="0.2">
      <c r="A573" s="35"/>
      <c r="B573" s="36"/>
      <c r="C573" s="70" t="s">
        <v>488</v>
      </c>
      <c r="D573" s="71"/>
      <c r="E573" s="72">
        <v>2.0856000000000003</v>
      </c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4"/>
      <c r="Y573" s="34"/>
      <c r="Z573" s="34"/>
      <c r="AA573" s="34"/>
      <c r="AB573" s="34"/>
      <c r="AC573" s="34"/>
      <c r="AD573" s="34"/>
      <c r="AE573" s="34"/>
      <c r="AF573" s="34"/>
      <c r="AG573" s="34" t="s">
        <v>104</v>
      </c>
      <c r="AH573" s="34">
        <v>0</v>
      </c>
      <c r="AI573" s="34"/>
      <c r="AJ573" s="34"/>
      <c r="AK573" s="34"/>
      <c r="AL573" s="34"/>
      <c r="AM573" s="34"/>
      <c r="AN573" s="34"/>
      <c r="AO573" s="34"/>
      <c r="AP573" s="34"/>
      <c r="AQ573" s="34"/>
      <c r="AR573" s="34"/>
      <c r="AS573" s="34"/>
      <c r="AT573" s="34"/>
      <c r="AU573" s="34"/>
      <c r="AV573" s="34"/>
      <c r="AW573" s="34"/>
      <c r="AX573" s="34"/>
      <c r="AY573" s="34"/>
      <c r="AZ573" s="34"/>
      <c r="BA573" s="34"/>
      <c r="BB573" s="34"/>
      <c r="BC573" s="34"/>
      <c r="BD573" s="34"/>
      <c r="BE573" s="34"/>
      <c r="BF573" s="34"/>
      <c r="BG573" s="34"/>
      <c r="BH573" s="34"/>
    </row>
    <row r="574" spans="1:60" outlineLevel="1" x14ac:dyDescent="0.2">
      <c r="A574" s="35"/>
      <c r="B574" s="36"/>
      <c r="C574" s="70" t="s">
        <v>489</v>
      </c>
      <c r="D574" s="71"/>
      <c r="E574" s="72">
        <v>479.95680000000004</v>
      </c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4"/>
      <c r="Y574" s="34"/>
      <c r="Z574" s="34"/>
      <c r="AA574" s="34"/>
      <c r="AB574" s="34"/>
      <c r="AC574" s="34"/>
      <c r="AD574" s="34"/>
      <c r="AE574" s="34"/>
      <c r="AF574" s="34"/>
      <c r="AG574" s="34" t="s">
        <v>104</v>
      </c>
      <c r="AH574" s="34">
        <v>0</v>
      </c>
      <c r="AI574" s="34"/>
      <c r="AJ574" s="34"/>
      <c r="AK574" s="34"/>
      <c r="AL574" s="34"/>
      <c r="AM574" s="34"/>
      <c r="AN574" s="34"/>
      <c r="AO574" s="34"/>
      <c r="AP574" s="34"/>
      <c r="AQ574" s="34"/>
      <c r="AR574" s="34"/>
      <c r="AS574" s="34"/>
      <c r="AT574" s="34"/>
      <c r="AU574" s="34"/>
      <c r="AV574" s="34"/>
      <c r="AW574" s="34"/>
      <c r="AX574" s="34"/>
      <c r="AY574" s="34"/>
      <c r="AZ574" s="34"/>
      <c r="BA574" s="34"/>
      <c r="BB574" s="34"/>
      <c r="BC574" s="34"/>
      <c r="BD574" s="34"/>
      <c r="BE574" s="34"/>
      <c r="BF574" s="34"/>
      <c r="BG574" s="34"/>
      <c r="BH574" s="34"/>
    </row>
    <row r="575" spans="1:60" outlineLevel="1" x14ac:dyDescent="0.2">
      <c r="A575" s="35"/>
      <c r="B575" s="36"/>
      <c r="C575" s="70" t="s">
        <v>390</v>
      </c>
      <c r="D575" s="71"/>
      <c r="E575" s="72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4"/>
      <c r="Y575" s="34"/>
      <c r="Z575" s="34"/>
      <c r="AA575" s="34"/>
      <c r="AB575" s="34"/>
      <c r="AC575" s="34"/>
      <c r="AD575" s="34"/>
      <c r="AE575" s="34"/>
      <c r="AF575" s="34"/>
      <c r="AG575" s="34" t="s">
        <v>104</v>
      </c>
      <c r="AH575" s="34">
        <v>0</v>
      </c>
      <c r="AI575" s="34"/>
      <c r="AJ575" s="34"/>
      <c r="AK575" s="34"/>
      <c r="AL575" s="34"/>
      <c r="AM575" s="34"/>
      <c r="AN575" s="34"/>
      <c r="AO575" s="34"/>
      <c r="AP575" s="34"/>
      <c r="AQ575" s="34"/>
      <c r="AR575" s="34"/>
      <c r="AS575" s="34"/>
      <c r="AT575" s="34"/>
      <c r="AU575" s="34"/>
      <c r="AV575" s="34"/>
      <c r="AW575" s="34"/>
      <c r="AX575" s="34"/>
      <c r="AY575" s="34"/>
      <c r="AZ575" s="34"/>
      <c r="BA575" s="34"/>
      <c r="BB575" s="34"/>
      <c r="BC575" s="34"/>
      <c r="BD575" s="34"/>
      <c r="BE575" s="34"/>
      <c r="BF575" s="34"/>
      <c r="BG575" s="34"/>
      <c r="BH575" s="34"/>
    </row>
    <row r="576" spans="1:60" ht="22.5" outlineLevel="1" x14ac:dyDescent="0.2">
      <c r="A576" s="35"/>
      <c r="B576" s="36"/>
      <c r="C576" s="70" t="s">
        <v>490</v>
      </c>
      <c r="D576" s="71"/>
      <c r="E576" s="72">
        <v>5.6400000000000006</v>
      </c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4"/>
      <c r="Y576" s="34"/>
      <c r="Z576" s="34"/>
      <c r="AA576" s="34"/>
      <c r="AB576" s="34"/>
      <c r="AC576" s="34"/>
      <c r="AD576" s="34"/>
      <c r="AE576" s="34"/>
      <c r="AF576" s="34"/>
      <c r="AG576" s="34" t="s">
        <v>104</v>
      </c>
      <c r="AH576" s="34">
        <v>0</v>
      </c>
      <c r="AI576" s="34"/>
      <c r="AJ576" s="34"/>
      <c r="AK576" s="34"/>
      <c r="AL576" s="34"/>
      <c r="AM576" s="34"/>
      <c r="AN576" s="34"/>
      <c r="AO576" s="34"/>
      <c r="AP576" s="34"/>
      <c r="AQ576" s="34"/>
      <c r="AR576" s="34"/>
      <c r="AS576" s="34"/>
      <c r="AT576" s="34"/>
      <c r="AU576" s="34"/>
      <c r="AV576" s="34"/>
      <c r="AW576" s="34"/>
      <c r="AX576" s="34"/>
      <c r="AY576" s="34"/>
      <c r="AZ576" s="34"/>
      <c r="BA576" s="34"/>
      <c r="BB576" s="34"/>
      <c r="BC576" s="34"/>
      <c r="BD576" s="34"/>
      <c r="BE576" s="34"/>
      <c r="BF576" s="34"/>
      <c r="BG576" s="34"/>
      <c r="BH576" s="34"/>
    </row>
    <row r="577" spans="1:60" outlineLevel="1" x14ac:dyDescent="0.2">
      <c r="A577" s="35"/>
      <c r="B577" s="36"/>
      <c r="C577" s="70" t="s">
        <v>390</v>
      </c>
      <c r="D577" s="71"/>
      <c r="E577" s="72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4"/>
      <c r="Y577" s="34"/>
      <c r="Z577" s="34"/>
      <c r="AA577" s="34"/>
      <c r="AB577" s="34"/>
      <c r="AC577" s="34"/>
      <c r="AD577" s="34"/>
      <c r="AE577" s="34"/>
      <c r="AF577" s="34"/>
      <c r="AG577" s="34" t="s">
        <v>104</v>
      </c>
      <c r="AH577" s="34">
        <v>0</v>
      </c>
      <c r="AI577" s="34"/>
      <c r="AJ577" s="34"/>
      <c r="AK577" s="34"/>
      <c r="AL577" s="34"/>
      <c r="AM577" s="34"/>
      <c r="AN577" s="34"/>
      <c r="AO577" s="34"/>
      <c r="AP577" s="34"/>
      <c r="AQ577" s="34"/>
      <c r="AR577" s="34"/>
      <c r="AS577" s="34"/>
      <c r="AT577" s="34"/>
      <c r="AU577" s="34"/>
      <c r="AV577" s="34"/>
      <c r="AW577" s="34"/>
      <c r="AX577" s="34"/>
      <c r="AY577" s="34"/>
      <c r="AZ577" s="34"/>
      <c r="BA577" s="34"/>
      <c r="BB577" s="34"/>
      <c r="BC577" s="34"/>
      <c r="BD577" s="34"/>
      <c r="BE577" s="34"/>
      <c r="BF577" s="34"/>
      <c r="BG577" s="34"/>
      <c r="BH577" s="34"/>
    </row>
    <row r="578" spans="1:60" outlineLevel="1" x14ac:dyDescent="0.2">
      <c r="A578" s="35"/>
      <c r="B578" s="36"/>
      <c r="C578" s="70" t="s">
        <v>491</v>
      </c>
      <c r="D578" s="71"/>
      <c r="E578" s="72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4"/>
      <c r="Y578" s="34"/>
      <c r="Z578" s="34"/>
      <c r="AA578" s="34"/>
      <c r="AB578" s="34"/>
      <c r="AC578" s="34"/>
      <c r="AD578" s="34"/>
      <c r="AE578" s="34"/>
      <c r="AF578" s="34"/>
      <c r="AG578" s="34" t="s">
        <v>104</v>
      </c>
      <c r="AH578" s="34">
        <v>0</v>
      </c>
      <c r="AI578" s="34"/>
      <c r="AJ578" s="34"/>
      <c r="AK578" s="34"/>
      <c r="AL578" s="34"/>
      <c r="AM578" s="34"/>
      <c r="AN578" s="34"/>
      <c r="AO578" s="34"/>
      <c r="AP578" s="34"/>
      <c r="AQ578" s="34"/>
      <c r="AR578" s="34"/>
      <c r="AS578" s="34"/>
      <c r="AT578" s="34"/>
      <c r="AU578" s="34"/>
      <c r="AV578" s="34"/>
      <c r="AW578" s="34"/>
      <c r="AX578" s="34"/>
      <c r="AY578" s="34"/>
      <c r="AZ578" s="34"/>
      <c r="BA578" s="34"/>
      <c r="BB578" s="34"/>
      <c r="BC578" s="34"/>
      <c r="BD578" s="34"/>
      <c r="BE578" s="34"/>
      <c r="BF578" s="34"/>
      <c r="BG578" s="34"/>
      <c r="BH578" s="34"/>
    </row>
    <row r="579" spans="1:60" outlineLevel="1" x14ac:dyDescent="0.2">
      <c r="A579" s="35"/>
      <c r="B579" s="36"/>
      <c r="C579" s="70" t="s">
        <v>492</v>
      </c>
      <c r="D579" s="71"/>
      <c r="E579" s="72">
        <v>0.91960000000000008</v>
      </c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4"/>
      <c r="Y579" s="34"/>
      <c r="Z579" s="34"/>
      <c r="AA579" s="34"/>
      <c r="AB579" s="34"/>
      <c r="AC579" s="34"/>
      <c r="AD579" s="34"/>
      <c r="AE579" s="34"/>
      <c r="AF579" s="34"/>
      <c r="AG579" s="34" t="s">
        <v>104</v>
      </c>
      <c r="AH579" s="34">
        <v>0</v>
      </c>
      <c r="AI579" s="34"/>
      <c r="AJ579" s="34"/>
      <c r="AK579" s="34"/>
      <c r="AL579" s="34"/>
      <c r="AM579" s="34"/>
      <c r="AN579" s="34"/>
      <c r="AO579" s="34"/>
      <c r="AP579" s="34"/>
      <c r="AQ579" s="34"/>
      <c r="AR579" s="34"/>
      <c r="AS579" s="34"/>
      <c r="AT579" s="34"/>
      <c r="AU579" s="34"/>
      <c r="AV579" s="34"/>
      <c r="AW579" s="34"/>
      <c r="AX579" s="34"/>
      <c r="AY579" s="34"/>
      <c r="AZ579" s="34"/>
      <c r="BA579" s="34"/>
      <c r="BB579" s="34"/>
      <c r="BC579" s="34"/>
      <c r="BD579" s="34"/>
      <c r="BE579" s="34"/>
      <c r="BF579" s="34"/>
      <c r="BG579" s="34"/>
      <c r="BH579" s="34"/>
    </row>
    <row r="580" spans="1:60" outlineLevel="1" x14ac:dyDescent="0.2">
      <c r="A580" s="35"/>
      <c r="B580" s="36"/>
      <c r="C580" s="70" t="s">
        <v>493</v>
      </c>
      <c r="D580" s="71"/>
      <c r="E580" s="72">
        <v>3.6784000000000003</v>
      </c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4"/>
      <c r="Y580" s="34"/>
      <c r="Z580" s="34"/>
      <c r="AA580" s="34"/>
      <c r="AB580" s="34"/>
      <c r="AC580" s="34"/>
      <c r="AD580" s="34"/>
      <c r="AE580" s="34"/>
      <c r="AF580" s="34"/>
      <c r="AG580" s="34" t="s">
        <v>104</v>
      </c>
      <c r="AH580" s="34">
        <v>0</v>
      </c>
      <c r="AI580" s="34"/>
      <c r="AJ580" s="34"/>
      <c r="AK580" s="34"/>
      <c r="AL580" s="34"/>
      <c r="AM580" s="34"/>
      <c r="AN580" s="34"/>
      <c r="AO580" s="34"/>
      <c r="AP580" s="34"/>
      <c r="AQ580" s="34"/>
      <c r="AR580" s="34"/>
      <c r="AS580" s="34"/>
      <c r="AT580" s="34"/>
      <c r="AU580" s="34"/>
      <c r="AV580" s="34"/>
      <c r="AW580" s="34"/>
      <c r="AX580" s="34"/>
      <c r="AY580" s="34"/>
      <c r="AZ580" s="34"/>
      <c r="BA580" s="34"/>
      <c r="BB580" s="34"/>
      <c r="BC580" s="34"/>
      <c r="BD580" s="34"/>
      <c r="BE580" s="34"/>
      <c r="BF580" s="34"/>
      <c r="BG580" s="34"/>
      <c r="BH580" s="34"/>
    </row>
    <row r="581" spans="1:60" outlineLevel="1" x14ac:dyDescent="0.2">
      <c r="A581" s="35"/>
      <c r="B581" s="36"/>
      <c r="C581" s="70" t="s">
        <v>390</v>
      </c>
      <c r="D581" s="71"/>
      <c r="E581" s="72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4"/>
      <c r="Y581" s="34"/>
      <c r="Z581" s="34"/>
      <c r="AA581" s="34"/>
      <c r="AB581" s="34"/>
      <c r="AC581" s="34"/>
      <c r="AD581" s="34"/>
      <c r="AE581" s="34"/>
      <c r="AF581" s="34"/>
      <c r="AG581" s="34" t="s">
        <v>104</v>
      </c>
      <c r="AH581" s="34">
        <v>0</v>
      </c>
      <c r="AI581" s="34"/>
      <c r="AJ581" s="34"/>
      <c r="AK581" s="34"/>
      <c r="AL581" s="34"/>
      <c r="AM581" s="34"/>
      <c r="AN581" s="34"/>
      <c r="AO581" s="34"/>
      <c r="AP581" s="34"/>
      <c r="AQ581" s="34"/>
      <c r="AR581" s="34"/>
      <c r="AS581" s="34"/>
      <c r="AT581" s="34"/>
      <c r="AU581" s="34"/>
      <c r="AV581" s="34"/>
      <c r="AW581" s="34"/>
      <c r="AX581" s="34"/>
      <c r="AY581" s="34"/>
      <c r="AZ581" s="34"/>
      <c r="BA581" s="34"/>
      <c r="BB581" s="34"/>
      <c r="BC581" s="34"/>
      <c r="BD581" s="34"/>
      <c r="BE581" s="34"/>
      <c r="BF581" s="34"/>
      <c r="BG581" s="34"/>
      <c r="BH581" s="34"/>
    </row>
    <row r="582" spans="1:60" ht="22.5" outlineLevel="1" x14ac:dyDescent="0.2">
      <c r="A582" s="35"/>
      <c r="B582" s="36"/>
      <c r="C582" s="70" t="s">
        <v>494</v>
      </c>
      <c r="D582" s="71"/>
      <c r="E582" s="72">
        <v>0.26200000000000001</v>
      </c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4"/>
      <c r="Y582" s="34"/>
      <c r="Z582" s="34"/>
      <c r="AA582" s="34"/>
      <c r="AB582" s="34"/>
      <c r="AC582" s="34"/>
      <c r="AD582" s="34"/>
      <c r="AE582" s="34"/>
      <c r="AF582" s="34"/>
      <c r="AG582" s="34" t="s">
        <v>104</v>
      </c>
      <c r="AH582" s="34">
        <v>0</v>
      </c>
      <c r="AI582" s="34"/>
      <c r="AJ582" s="34"/>
      <c r="AK582" s="34"/>
      <c r="AL582" s="34"/>
      <c r="AM582" s="34"/>
      <c r="AN582" s="34"/>
      <c r="AO582" s="34"/>
      <c r="AP582" s="34"/>
      <c r="AQ582" s="34"/>
      <c r="AR582" s="34"/>
      <c r="AS582" s="34"/>
      <c r="AT582" s="34"/>
      <c r="AU582" s="34"/>
      <c r="AV582" s="34"/>
      <c r="AW582" s="34"/>
      <c r="AX582" s="34"/>
      <c r="AY582" s="34"/>
      <c r="AZ582" s="34"/>
      <c r="BA582" s="34"/>
      <c r="BB582" s="34"/>
      <c r="BC582" s="34"/>
      <c r="BD582" s="34"/>
      <c r="BE582" s="34"/>
      <c r="BF582" s="34"/>
      <c r="BG582" s="34"/>
      <c r="BH582" s="34"/>
    </row>
    <row r="583" spans="1:60" outlineLevel="1" x14ac:dyDescent="0.2">
      <c r="A583" s="35"/>
      <c r="B583" s="36"/>
      <c r="C583" s="70" t="s">
        <v>495</v>
      </c>
      <c r="D583" s="71"/>
      <c r="E583" s="72">
        <v>0.54340000000000011</v>
      </c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4"/>
      <c r="Y583" s="34"/>
      <c r="Z583" s="34"/>
      <c r="AA583" s="34"/>
      <c r="AB583" s="34"/>
      <c r="AC583" s="34"/>
      <c r="AD583" s="34"/>
      <c r="AE583" s="34"/>
      <c r="AF583" s="34"/>
      <c r="AG583" s="34" t="s">
        <v>104</v>
      </c>
      <c r="AH583" s="34">
        <v>0</v>
      </c>
      <c r="AI583" s="34"/>
      <c r="AJ583" s="34"/>
      <c r="AK583" s="34"/>
      <c r="AL583" s="34"/>
      <c r="AM583" s="34"/>
      <c r="AN583" s="34"/>
      <c r="AO583" s="34"/>
      <c r="AP583" s="34"/>
      <c r="AQ583" s="34"/>
      <c r="AR583" s="34"/>
      <c r="AS583" s="34"/>
      <c r="AT583" s="34"/>
      <c r="AU583" s="34"/>
      <c r="AV583" s="34"/>
      <c r="AW583" s="34"/>
      <c r="AX583" s="34"/>
      <c r="AY583" s="34"/>
      <c r="AZ583" s="34"/>
      <c r="BA583" s="34"/>
      <c r="BB583" s="34"/>
      <c r="BC583" s="34"/>
      <c r="BD583" s="34"/>
      <c r="BE583" s="34"/>
      <c r="BF583" s="34"/>
      <c r="BG583" s="34"/>
      <c r="BH583" s="34"/>
    </row>
    <row r="584" spans="1:60" outlineLevel="1" x14ac:dyDescent="0.2">
      <c r="A584" s="35"/>
      <c r="B584" s="36"/>
      <c r="C584" s="70" t="s">
        <v>496</v>
      </c>
      <c r="D584" s="71"/>
      <c r="E584" s="72">
        <v>2.1736000000000004</v>
      </c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4"/>
      <c r="Y584" s="34"/>
      <c r="Z584" s="34"/>
      <c r="AA584" s="34"/>
      <c r="AB584" s="34"/>
      <c r="AC584" s="34"/>
      <c r="AD584" s="34"/>
      <c r="AE584" s="34"/>
      <c r="AF584" s="34"/>
      <c r="AG584" s="34" t="s">
        <v>104</v>
      </c>
      <c r="AH584" s="34">
        <v>0</v>
      </c>
      <c r="AI584" s="34"/>
      <c r="AJ584" s="34"/>
      <c r="AK584" s="34"/>
      <c r="AL584" s="34"/>
      <c r="AM584" s="34"/>
      <c r="AN584" s="34"/>
      <c r="AO584" s="34"/>
      <c r="AP584" s="34"/>
      <c r="AQ584" s="34"/>
      <c r="AR584" s="34"/>
      <c r="AS584" s="34"/>
      <c r="AT584" s="34"/>
      <c r="AU584" s="34"/>
      <c r="AV584" s="34"/>
      <c r="AW584" s="34"/>
      <c r="AX584" s="34"/>
      <c r="AY584" s="34"/>
      <c r="AZ584" s="34"/>
      <c r="BA584" s="34"/>
      <c r="BB584" s="34"/>
      <c r="BC584" s="34"/>
      <c r="BD584" s="34"/>
      <c r="BE584" s="34"/>
      <c r="BF584" s="34"/>
      <c r="BG584" s="34"/>
      <c r="BH584" s="34"/>
    </row>
    <row r="585" spans="1:60" outlineLevel="1" x14ac:dyDescent="0.2">
      <c r="A585" s="35"/>
      <c r="B585" s="36"/>
      <c r="C585" s="70" t="s">
        <v>390</v>
      </c>
      <c r="D585" s="71"/>
      <c r="E585" s="72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4"/>
      <c r="Y585" s="34"/>
      <c r="Z585" s="34"/>
      <c r="AA585" s="34"/>
      <c r="AB585" s="34"/>
      <c r="AC585" s="34"/>
      <c r="AD585" s="34"/>
      <c r="AE585" s="34"/>
      <c r="AF585" s="34"/>
      <c r="AG585" s="34" t="s">
        <v>104</v>
      </c>
      <c r="AH585" s="34">
        <v>0</v>
      </c>
      <c r="AI585" s="34"/>
      <c r="AJ585" s="34"/>
      <c r="AK585" s="34"/>
      <c r="AL585" s="34"/>
      <c r="AM585" s="34"/>
      <c r="AN585" s="34"/>
      <c r="AO585" s="34"/>
      <c r="AP585" s="34"/>
      <c r="AQ585" s="34"/>
      <c r="AR585" s="34"/>
      <c r="AS585" s="34"/>
      <c r="AT585" s="34"/>
      <c r="AU585" s="34"/>
      <c r="AV585" s="34"/>
      <c r="AW585" s="34"/>
      <c r="AX585" s="34"/>
      <c r="AY585" s="34"/>
      <c r="AZ585" s="34"/>
      <c r="BA585" s="34"/>
      <c r="BB585" s="34"/>
      <c r="BC585" s="34"/>
      <c r="BD585" s="34"/>
      <c r="BE585" s="34"/>
      <c r="BF585" s="34"/>
      <c r="BG585" s="34"/>
      <c r="BH585" s="34"/>
    </row>
    <row r="586" spans="1:60" outlineLevel="1" x14ac:dyDescent="0.2">
      <c r="A586" s="35"/>
      <c r="B586" s="36"/>
      <c r="C586" s="70" t="s">
        <v>497</v>
      </c>
      <c r="D586" s="71"/>
      <c r="E586" s="72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4"/>
      <c r="Y586" s="34"/>
      <c r="Z586" s="34"/>
      <c r="AA586" s="34"/>
      <c r="AB586" s="34"/>
      <c r="AC586" s="34"/>
      <c r="AD586" s="34"/>
      <c r="AE586" s="34"/>
      <c r="AF586" s="34"/>
      <c r="AG586" s="34" t="s">
        <v>104</v>
      </c>
      <c r="AH586" s="34">
        <v>0</v>
      </c>
      <c r="AI586" s="34"/>
      <c r="AJ586" s="34"/>
      <c r="AK586" s="34"/>
      <c r="AL586" s="34"/>
      <c r="AM586" s="34"/>
      <c r="AN586" s="34"/>
      <c r="AO586" s="34"/>
      <c r="AP586" s="34"/>
      <c r="AQ586" s="34"/>
      <c r="AR586" s="34"/>
      <c r="AS586" s="34"/>
      <c r="AT586" s="34"/>
      <c r="AU586" s="34"/>
      <c r="AV586" s="34"/>
      <c r="AW586" s="34"/>
      <c r="AX586" s="34"/>
      <c r="AY586" s="34"/>
      <c r="AZ586" s="34"/>
      <c r="BA586" s="34"/>
      <c r="BB586" s="34"/>
      <c r="BC586" s="34"/>
      <c r="BD586" s="34"/>
      <c r="BE586" s="34"/>
      <c r="BF586" s="34"/>
      <c r="BG586" s="34"/>
      <c r="BH586" s="34"/>
    </row>
    <row r="587" spans="1:60" outlineLevel="1" x14ac:dyDescent="0.2">
      <c r="A587" s="35"/>
      <c r="B587" s="36"/>
      <c r="C587" s="70" t="s">
        <v>498</v>
      </c>
      <c r="D587" s="71"/>
      <c r="E587" s="72">
        <v>17.957500000000003</v>
      </c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4"/>
      <c r="Y587" s="34"/>
      <c r="Z587" s="34"/>
      <c r="AA587" s="34"/>
      <c r="AB587" s="34"/>
      <c r="AC587" s="34"/>
      <c r="AD587" s="34"/>
      <c r="AE587" s="34"/>
      <c r="AF587" s="34"/>
      <c r="AG587" s="34" t="s">
        <v>104</v>
      </c>
      <c r="AH587" s="34">
        <v>0</v>
      </c>
      <c r="AI587" s="34"/>
      <c r="AJ587" s="34"/>
      <c r="AK587" s="34"/>
      <c r="AL587" s="34"/>
      <c r="AM587" s="34"/>
      <c r="AN587" s="34"/>
      <c r="AO587" s="34"/>
      <c r="AP587" s="34"/>
      <c r="AQ587" s="34"/>
      <c r="AR587" s="34"/>
      <c r="AS587" s="34"/>
      <c r="AT587" s="34"/>
      <c r="AU587" s="34"/>
      <c r="AV587" s="34"/>
      <c r="AW587" s="34"/>
      <c r="AX587" s="34"/>
      <c r="AY587" s="34"/>
      <c r="AZ587" s="34"/>
      <c r="BA587" s="34"/>
      <c r="BB587" s="34"/>
      <c r="BC587" s="34"/>
      <c r="BD587" s="34"/>
      <c r="BE587" s="34"/>
      <c r="BF587" s="34"/>
      <c r="BG587" s="34"/>
      <c r="BH587" s="34"/>
    </row>
    <row r="588" spans="1:60" outlineLevel="1" x14ac:dyDescent="0.2">
      <c r="A588" s="35"/>
      <c r="B588" s="36"/>
      <c r="C588" s="70" t="s">
        <v>499</v>
      </c>
      <c r="D588" s="71"/>
      <c r="E588" s="72">
        <v>71.830000000000013</v>
      </c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4"/>
      <c r="Y588" s="34"/>
      <c r="Z588" s="34"/>
      <c r="AA588" s="34"/>
      <c r="AB588" s="34"/>
      <c r="AC588" s="34"/>
      <c r="AD588" s="34"/>
      <c r="AE588" s="34"/>
      <c r="AF588" s="34"/>
      <c r="AG588" s="34" t="s">
        <v>104</v>
      </c>
      <c r="AH588" s="34">
        <v>0</v>
      </c>
      <c r="AI588" s="34"/>
      <c r="AJ588" s="34"/>
      <c r="AK588" s="34"/>
      <c r="AL588" s="34"/>
      <c r="AM588" s="34"/>
      <c r="AN588" s="34"/>
      <c r="AO588" s="34"/>
      <c r="AP588" s="34"/>
      <c r="AQ588" s="34"/>
      <c r="AR588" s="34"/>
      <c r="AS588" s="34"/>
      <c r="AT588" s="34"/>
      <c r="AU588" s="34"/>
      <c r="AV588" s="34"/>
      <c r="AW588" s="34"/>
      <c r="AX588" s="34"/>
      <c r="AY588" s="34"/>
      <c r="AZ588" s="34"/>
      <c r="BA588" s="34"/>
      <c r="BB588" s="34"/>
      <c r="BC588" s="34"/>
      <c r="BD588" s="34"/>
      <c r="BE588" s="34"/>
      <c r="BF588" s="34"/>
      <c r="BG588" s="34"/>
      <c r="BH588" s="34"/>
    </row>
    <row r="589" spans="1:60" outlineLevel="1" x14ac:dyDescent="0.2">
      <c r="A589" s="35"/>
      <c r="B589" s="36"/>
      <c r="C589" s="70" t="s">
        <v>390</v>
      </c>
      <c r="D589" s="71"/>
      <c r="E589" s="72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4"/>
      <c r="Y589" s="34"/>
      <c r="Z589" s="34"/>
      <c r="AA589" s="34"/>
      <c r="AB589" s="34"/>
      <c r="AC589" s="34"/>
      <c r="AD589" s="34"/>
      <c r="AE589" s="34"/>
      <c r="AF589" s="34"/>
      <c r="AG589" s="34" t="s">
        <v>104</v>
      </c>
      <c r="AH589" s="34">
        <v>0</v>
      </c>
      <c r="AI589" s="34"/>
      <c r="AJ589" s="34"/>
      <c r="AK589" s="34"/>
      <c r="AL589" s="34"/>
      <c r="AM589" s="34"/>
      <c r="AN589" s="34"/>
      <c r="AO589" s="34"/>
      <c r="AP589" s="34"/>
      <c r="AQ589" s="34"/>
      <c r="AR589" s="34"/>
      <c r="AS589" s="34"/>
      <c r="AT589" s="34"/>
      <c r="AU589" s="34"/>
      <c r="AV589" s="34"/>
      <c r="AW589" s="34"/>
      <c r="AX589" s="34"/>
      <c r="AY589" s="34"/>
      <c r="AZ589" s="34"/>
      <c r="BA589" s="34"/>
      <c r="BB589" s="34"/>
      <c r="BC589" s="34"/>
      <c r="BD589" s="34"/>
      <c r="BE589" s="34"/>
      <c r="BF589" s="34"/>
      <c r="BG589" s="34"/>
      <c r="BH589" s="34"/>
    </row>
    <row r="590" spans="1:60" outlineLevel="1" x14ac:dyDescent="0.2">
      <c r="A590" s="35"/>
      <c r="B590" s="36"/>
      <c r="C590" s="70" t="s">
        <v>500</v>
      </c>
      <c r="D590" s="71"/>
      <c r="E590" s="72">
        <v>2.0700000000000003</v>
      </c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4"/>
      <c r="Y590" s="34"/>
      <c r="Z590" s="34"/>
      <c r="AA590" s="34"/>
      <c r="AB590" s="34"/>
      <c r="AC590" s="34"/>
      <c r="AD590" s="34"/>
      <c r="AE590" s="34"/>
      <c r="AF590" s="34"/>
      <c r="AG590" s="34" t="s">
        <v>104</v>
      </c>
      <c r="AH590" s="34">
        <v>0</v>
      </c>
      <c r="AI590" s="34"/>
      <c r="AJ590" s="34"/>
      <c r="AK590" s="34"/>
      <c r="AL590" s="34"/>
      <c r="AM590" s="34"/>
      <c r="AN590" s="34"/>
      <c r="AO590" s="34"/>
      <c r="AP590" s="34"/>
      <c r="AQ590" s="34"/>
      <c r="AR590" s="34"/>
      <c r="AS590" s="34"/>
      <c r="AT590" s="34"/>
      <c r="AU590" s="34"/>
      <c r="AV590" s="34"/>
      <c r="AW590" s="34"/>
      <c r="AX590" s="34"/>
      <c r="AY590" s="34"/>
      <c r="AZ590" s="34"/>
      <c r="BA590" s="34"/>
      <c r="BB590" s="34"/>
      <c r="BC590" s="34"/>
      <c r="BD590" s="34"/>
      <c r="BE590" s="34"/>
      <c r="BF590" s="34"/>
      <c r="BG590" s="34"/>
      <c r="BH590" s="34"/>
    </row>
    <row r="591" spans="1:60" outlineLevel="1" x14ac:dyDescent="0.2">
      <c r="A591" s="35"/>
      <c r="B591" s="36"/>
      <c r="C591" s="70" t="s">
        <v>501</v>
      </c>
      <c r="D591" s="71"/>
      <c r="E591" s="72">
        <v>0.61270000000000002</v>
      </c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4"/>
      <c r="Y591" s="34"/>
      <c r="Z591" s="34"/>
      <c r="AA591" s="34"/>
      <c r="AB591" s="34"/>
      <c r="AC591" s="34"/>
      <c r="AD591" s="34"/>
      <c r="AE591" s="34"/>
      <c r="AF591" s="34"/>
      <c r="AG591" s="34" t="s">
        <v>104</v>
      </c>
      <c r="AH591" s="34">
        <v>0</v>
      </c>
      <c r="AI591" s="34"/>
      <c r="AJ591" s="34"/>
      <c r="AK591" s="34"/>
      <c r="AL591" s="34"/>
      <c r="AM591" s="34"/>
      <c r="AN591" s="34"/>
      <c r="AO591" s="34"/>
      <c r="AP591" s="34"/>
      <c r="AQ591" s="34"/>
      <c r="AR591" s="34"/>
      <c r="AS591" s="34"/>
      <c r="AT591" s="34"/>
      <c r="AU591" s="34"/>
      <c r="AV591" s="34"/>
      <c r="AW591" s="34"/>
      <c r="AX591" s="34"/>
      <c r="AY591" s="34"/>
      <c r="AZ591" s="34"/>
      <c r="BA591" s="34"/>
      <c r="BB591" s="34"/>
      <c r="BC591" s="34"/>
      <c r="BD591" s="34"/>
      <c r="BE591" s="34"/>
      <c r="BF591" s="34"/>
      <c r="BG591" s="34"/>
      <c r="BH591" s="34"/>
    </row>
    <row r="592" spans="1:60" outlineLevel="1" x14ac:dyDescent="0.2">
      <c r="A592" s="35"/>
      <c r="B592" s="36"/>
      <c r="C592" s="70" t="s">
        <v>502</v>
      </c>
      <c r="D592" s="71"/>
      <c r="E592" s="72">
        <v>3.1625000000000001</v>
      </c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4"/>
      <c r="Y592" s="34"/>
      <c r="Z592" s="34"/>
      <c r="AA592" s="34"/>
      <c r="AB592" s="34"/>
      <c r="AC592" s="34"/>
      <c r="AD592" s="34"/>
      <c r="AE592" s="34"/>
      <c r="AF592" s="34"/>
      <c r="AG592" s="34" t="s">
        <v>104</v>
      </c>
      <c r="AH592" s="34">
        <v>0</v>
      </c>
      <c r="AI592" s="34"/>
      <c r="AJ592" s="34"/>
      <c r="AK592" s="34"/>
      <c r="AL592" s="34"/>
      <c r="AM592" s="34"/>
      <c r="AN592" s="34"/>
      <c r="AO592" s="34"/>
      <c r="AP592" s="34"/>
      <c r="AQ592" s="34"/>
      <c r="AR592" s="34"/>
      <c r="AS592" s="34"/>
      <c r="AT592" s="34"/>
      <c r="AU592" s="34"/>
      <c r="AV592" s="34"/>
      <c r="AW592" s="34"/>
      <c r="AX592" s="34"/>
      <c r="AY592" s="34"/>
      <c r="AZ592" s="34"/>
      <c r="BA592" s="34"/>
      <c r="BB592" s="34"/>
      <c r="BC592" s="34"/>
      <c r="BD592" s="34"/>
      <c r="BE592" s="34"/>
      <c r="BF592" s="34"/>
      <c r="BG592" s="34"/>
      <c r="BH592" s="34"/>
    </row>
    <row r="593" spans="1:60" outlineLevel="1" x14ac:dyDescent="0.2">
      <c r="A593" s="35"/>
      <c r="B593" s="36"/>
      <c r="C593" s="70" t="s">
        <v>390</v>
      </c>
      <c r="D593" s="71"/>
      <c r="E593" s="72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4"/>
      <c r="Y593" s="34"/>
      <c r="Z593" s="34"/>
      <c r="AA593" s="34"/>
      <c r="AB593" s="34"/>
      <c r="AC593" s="34"/>
      <c r="AD593" s="34"/>
      <c r="AE593" s="34"/>
      <c r="AF593" s="34"/>
      <c r="AG593" s="34" t="s">
        <v>104</v>
      </c>
      <c r="AH593" s="34">
        <v>0</v>
      </c>
      <c r="AI593" s="34"/>
      <c r="AJ593" s="34"/>
      <c r="AK593" s="34"/>
      <c r="AL593" s="34"/>
      <c r="AM593" s="34"/>
      <c r="AN593" s="34"/>
      <c r="AO593" s="34"/>
      <c r="AP593" s="34"/>
      <c r="AQ593" s="34"/>
      <c r="AR593" s="34"/>
      <c r="AS593" s="34"/>
      <c r="AT593" s="34"/>
      <c r="AU593" s="34"/>
      <c r="AV593" s="34"/>
      <c r="AW593" s="34"/>
      <c r="AX593" s="34"/>
      <c r="AY593" s="34"/>
      <c r="AZ593" s="34"/>
      <c r="BA593" s="34"/>
      <c r="BB593" s="34"/>
      <c r="BC593" s="34"/>
      <c r="BD593" s="34"/>
      <c r="BE593" s="34"/>
      <c r="BF593" s="34"/>
      <c r="BG593" s="34"/>
      <c r="BH593" s="34"/>
    </row>
    <row r="594" spans="1:60" outlineLevel="1" x14ac:dyDescent="0.2">
      <c r="A594" s="35"/>
      <c r="B594" s="36"/>
      <c r="C594" s="70" t="s">
        <v>503</v>
      </c>
      <c r="D594" s="71"/>
      <c r="E594" s="72">
        <v>0.28512000000000004</v>
      </c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4"/>
      <c r="Y594" s="34"/>
      <c r="Z594" s="34"/>
      <c r="AA594" s="34"/>
      <c r="AB594" s="34"/>
      <c r="AC594" s="34"/>
      <c r="AD594" s="34"/>
      <c r="AE594" s="34"/>
      <c r="AF594" s="34"/>
      <c r="AG594" s="34" t="s">
        <v>104</v>
      </c>
      <c r="AH594" s="34">
        <v>0</v>
      </c>
      <c r="AI594" s="34"/>
      <c r="AJ594" s="34"/>
      <c r="AK594" s="34"/>
      <c r="AL594" s="34"/>
      <c r="AM594" s="34"/>
      <c r="AN594" s="34"/>
      <c r="AO594" s="34"/>
      <c r="AP594" s="34"/>
      <c r="AQ594" s="34"/>
      <c r="AR594" s="34"/>
      <c r="AS594" s="34"/>
      <c r="AT594" s="34"/>
      <c r="AU594" s="34"/>
      <c r="AV594" s="34"/>
      <c r="AW594" s="34"/>
      <c r="AX594" s="34"/>
      <c r="AY594" s="34"/>
      <c r="AZ594" s="34"/>
      <c r="BA594" s="34"/>
      <c r="BB594" s="34"/>
      <c r="BC594" s="34"/>
      <c r="BD594" s="34"/>
      <c r="BE594" s="34"/>
      <c r="BF594" s="34"/>
      <c r="BG594" s="34"/>
      <c r="BH594" s="34"/>
    </row>
    <row r="595" spans="1:60" outlineLevel="1" x14ac:dyDescent="0.2">
      <c r="A595" s="35"/>
      <c r="B595" s="36"/>
      <c r="C595" s="70" t="s">
        <v>504</v>
      </c>
      <c r="D595" s="71"/>
      <c r="E595" s="72">
        <v>0.41382000000000002</v>
      </c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4"/>
      <c r="Y595" s="34"/>
      <c r="Z595" s="34"/>
      <c r="AA595" s="34"/>
      <c r="AB595" s="34"/>
      <c r="AC595" s="34"/>
      <c r="AD595" s="34"/>
      <c r="AE595" s="34"/>
      <c r="AF595" s="34"/>
      <c r="AG595" s="34" t="s">
        <v>104</v>
      </c>
      <c r="AH595" s="34">
        <v>0</v>
      </c>
      <c r="AI595" s="34"/>
      <c r="AJ595" s="34"/>
      <c r="AK595" s="34"/>
      <c r="AL595" s="34"/>
      <c r="AM595" s="34"/>
      <c r="AN595" s="34"/>
      <c r="AO595" s="34"/>
      <c r="AP595" s="34"/>
      <c r="AQ595" s="34"/>
      <c r="AR595" s="34"/>
      <c r="AS595" s="34"/>
      <c r="AT595" s="34"/>
      <c r="AU595" s="34"/>
      <c r="AV595" s="34"/>
      <c r="AW595" s="34"/>
      <c r="AX595" s="34"/>
      <c r="AY595" s="34"/>
      <c r="AZ595" s="34"/>
      <c r="BA595" s="34"/>
      <c r="BB595" s="34"/>
      <c r="BC595" s="34"/>
      <c r="BD595" s="34"/>
      <c r="BE595" s="34"/>
      <c r="BF595" s="34"/>
      <c r="BG595" s="34"/>
      <c r="BH595" s="34"/>
    </row>
    <row r="596" spans="1:60" outlineLevel="1" x14ac:dyDescent="0.2">
      <c r="A596" s="35"/>
      <c r="B596" s="36"/>
      <c r="C596" s="70" t="s">
        <v>241</v>
      </c>
      <c r="D596" s="71"/>
      <c r="E596" s="72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4"/>
      <c r="Y596" s="34"/>
      <c r="Z596" s="34"/>
      <c r="AA596" s="34"/>
      <c r="AB596" s="34"/>
      <c r="AC596" s="34"/>
      <c r="AD596" s="34"/>
      <c r="AE596" s="34"/>
      <c r="AF596" s="34"/>
      <c r="AG596" s="34" t="s">
        <v>104</v>
      </c>
      <c r="AH596" s="34">
        <v>0</v>
      </c>
      <c r="AI596" s="34"/>
      <c r="AJ596" s="34"/>
      <c r="AK596" s="34"/>
      <c r="AL596" s="34"/>
      <c r="AM596" s="34"/>
      <c r="AN596" s="34"/>
      <c r="AO596" s="34"/>
      <c r="AP596" s="34"/>
      <c r="AQ596" s="34"/>
      <c r="AR596" s="34"/>
      <c r="AS596" s="34"/>
      <c r="AT596" s="34"/>
      <c r="AU596" s="34"/>
      <c r="AV596" s="34"/>
      <c r="AW596" s="34"/>
      <c r="AX596" s="34"/>
      <c r="AY596" s="34"/>
      <c r="AZ596" s="34"/>
      <c r="BA596" s="34"/>
      <c r="BB596" s="34"/>
      <c r="BC596" s="34"/>
      <c r="BD596" s="34"/>
      <c r="BE596" s="34"/>
      <c r="BF596" s="34"/>
      <c r="BG596" s="34"/>
      <c r="BH596" s="34"/>
    </row>
    <row r="597" spans="1:60" ht="22.5" outlineLevel="1" x14ac:dyDescent="0.2">
      <c r="A597" s="35"/>
      <c r="B597" s="36"/>
      <c r="C597" s="70" t="s">
        <v>505</v>
      </c>
      <c r="D597" s="71"/>
      <c r="E597" s="72">
        <v>1.8792000000000002</v>
      </c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4"/>
      <c r="Y597" s="34"/>
      <c r="Z597" s="34"/>
      <c r="AA597" s="34"/>
      <c r="AB597" s="34"/>
      <c r="AC597" s="34"/>
      <c r="AD597" s="34"/>
      <c r="AE597" s="34"/>
      <c r="AF597" s="34"/>
      <c r="AG597" s="34" t="s">
        <v>104</v>
      </c>
      <c r="AH597" s="34">
        <v>0</v>
      </c>
      <c r="AI597" s="34"/>
      <c r="AJ597" s="34"/>
      <c r="AK597" s="34"/>
      <c r="AL597" s="34"/>
      <c r="AM597" s="34"/>
      <c r="AN597" s="34"/>
      <c r="AO597" s="34"/>
      <c r="AP597" s="34"/>
      <c r="AQ597" s="34"/>
      <c r="AR597" s="34"/>
      <c r="AS597" s="34"/>
      <c r="AT597" s="34"/>
      <c r="AU597" s="34"/>
      <c r="AV597" s="34"/>
      <c r="AW597" s="34"/>
      <c r="AX597" s="34"/>
      <c r="AY597" s="34"/>
      <c r="AZ597" s="34"/>
      <c r="BA597" s="34"/>
      <c r="BB597" s="34"/>
      <c r="BC597" s="34"/>
      <c r="BD597" s="34"/>
      <c r="BE597" s="34"/>
      <c r="BF597" s="34"/>
      <c r="BG597" s="34"/>
      <c r="BH597" s="34"/>
    </row>
    <row r="598" spans="1:60" outlineLevel="1" x14ac:dyDescent="0.2">
      <c r="A598" s="35"/>
      <c r="B598" s="36"/>
      <c r="C598" s="70" t="s">
        <v>241</v>
      </c>
      <c r="D598" s="71"/>
      <c r="E598" s="72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4"/>
      <c r="Y598" s="34"/>
      <c r="Z598" s="34"/>
      <c r="AA598" s="34"/>
      <c r="AB598" s="34"/>
      <c r="AC598" s="34"/>
      <c r="AD598" s="34"/>
      <c r="AE598" s="34"/>
      <c r="AF598" s="34"/>
      <c r="AG598" s="34" t="s">
        <v>104</v>
      </c>
      <c r="AH598" s="34">
        <v>0</v>
      </c>
      <c r="AI598" s="34"/>
      <c r="AJ598" s="34"/>
      <c r="AK598" s="34"/>
      <c r="AL598" s="34"/>
      <c r="AM598" s="34"/>
      <c r="AN598" s="34"/>
      <c r="AO598" s="34"/>
      <c r="AP598" s="34"/>
      <c r="AQ598" s="34"/>
      <c r="AR598" s="34"/>
      <c r="AS598" s="34"/>
      <c r="AT598" s="34"/>
      <c r="AU598" s="34"/>
      <c r="AV598" s="34"/>
      <c r="AW598" s="34"/>
      <c r="AX598" s="34"/>
      <c r="AY598" s="34"/>
      <c r="AZ598" s="34"/>
      <c r="BA598" s="34"/>
      <c r="BB598" s="34"/>
      <c r="BC598" s="34"/>
      <c r="BD598" s="34"/>
      <c r="BE598" s="34"/>
      <c r="BF598" s="34"/>
      <c r="BG598" s="34"/>
      <c r="BH598" s="34"/>
    </row>
    <row r="599" spans="1:60" ht="22.5" outlineLevel="1" x14ac:dyDescent="0.2">
      <c r="A599" s="35"/>
      <c r="B599" s="36"/>
      <c r="C599" s="70" t="s">
        <v>506</v>
      </c>
      <c r="D599" s="71"/>
      <c r="E599" s="72">
        <v>2.7274500000000002</v>
      </c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4"/>
      <c r="Y599" s="34"/>
      <c r="Z599" s="34"/>
      <c r="AA599" s="34"/>
      <c r="AB599" s="34"/>
      <c r="AC599" s="34"/>
      <c r="AD599" s="34"/>
      <c r="AE599" s="34"/>
      <c r="AF599" s="34"/>
      <c r="AG599" s="34" t="s">
        <v>104</v>
      </c>
      <c r="AH599" s="34">
        <v>0</v>
      </c>
      <c r="AI599" s="34"/>
      <c r="AJ599" s="34"/>
      <c r="AK599" s="34"/>
      <c r="AL599" s="34"/>
      <c r="AM599" s="34"/>
      <c r="AN599" s="34"/>
      <c r="AO599" s="34"/>
      <c r="AP599" s="34"/>
      <c r="AQ599" s="34"/>
      <c r="AR599" s="34"/>
      <c r="AS599" s="34"/>
      <c r="AT599" s="34"/>
      <c r="AU599" s="34"/>
      <c r="AV599" s="34"/>
      <c r="AW599" s="34"/>
      <c r="AX599" s="34"/>
      <c r="AY599" s="34"/>
      <c r="AZ599" s="34"/>
      <c r="BA599" s="34"/>
      <c r="BB599" s="34"/>
      <c r="BC599" s="34"/>
      <c r="BD599" s="34"/>
      <c r="BE599" s="34"/>
      <c r="BF599" s="34"/>
      <c r="BG599" s="34"/>
      <c r="BH599" s="34"/>
    </row>
    <row r="600" spans="1:60" outlineLevel="1" x14ac:dyDescent="0.2">
      <c r="A600" s="25">
        <v>78</v>
      </c>
      <c r="B600" s="26" t="s">
        <v>538</v>
      </c>
      <c r="C600" s="27" t="s">
        <v>539</v>
      </c>
      <c r="D600" s="28" t="s">
        <v>476</v>
      </c>
      <c r="E600" s="29">
        <v>127.85173</v>
      </c>
      <c r="F600" s="30"/>
      <c r="G600" s="31">
        <f>ROUND(E600*F600,2)</f>
        <v>0</v>
      </c>
      <c r="H600" s="32"/>
      <c r="I600" s="33">
        <f>ROUND(E600*H600,2)</f>
        <v>0</v>
      </c>
      <c r="J600" s="32"/>
      <c r="K600" s="33">
        <f>ROUND(E600*J600,2)</f>
        <v>0</v>
      </c>
      <c r="L600" s="33">
        <v>21</v>
      </c>
      <c r="M600" s="33">
        <f>G600*(1+L600/100)</f>
        <v>0</v>
      </c>
      <c r="N600" s="33">
        <v>0</v>
      </c>
      <c r="O600" s="33">
        <f>ROUND(E600*N600,2)</f>
        <v>0</v>
      </c>
      <c r="P600" s="33">
        <v>0</v>
      </c>
      <c r="Q600" s="33">
        <f>ROUND(E600*P600,2)</f>
        <v>0</v>
      </c>
      <c r="R600" s="33"/>
      <c r="S600" s="33" t="s">
        <v>100</v>
      </c>
      <c r="T600" s="33" t="s">
        <v>101</v>
      </c>
      <c r="U600" s="33">
        <v>0.68800000000000006</v>
      </c>
      <c r="V600" s="33">
        <f>ROUND(E600*U600,2)</f>
        <v>87.96</v>
      </c>
      <c r="W600" s="33"/>
      <c r="X600" s="34"/>
      <c r="Y600" s="34"/>
      <c r="Z600" s="34"/>
      <c r="AA600" s="34"/>
      <c r="AB600" s="34"/>
      <c r="AC600" s="34"/>
      <c r="AD600" s="34"/>
      <c r="AE600" s="34"/>
      <c r="AF600" s="34"/>
      <c r="AG600" s="34" t="s">
        <v>102</v>
      </c>
      <c r="AH600" s="34"/>
      <c r="AI600" s="34"/>
      <c r="AJ600" s="34"/>
      <c r="AK600" s="34"/>
      <c r="AL600" s="34"/>
      <c r="AM600" s="34"/>
      <c r="AN600" s="34"/>
      <c r="AO600" s="34"/>
      <c r="AP600" s="34"/>
      <c r="AQ600" s="34"/>
      <c r="AR600" s="34"/>
      <c r="AS600" s="34"/>
      <c r="AT600" s="34"/>
      <c r="AU600" s="34"/>
      <c r="AV600" s="34"/>
      <c r="AW600" s="34"/>
      <c r="AX600" s="34"/>
      <c r="AY600" s="34"/>
      <c r="AZ600" s="34"/>
      <c r="BA600" s="34"/>
      <c r="BB600" s="34"/>
      <c r="BC600" s="34"/>
      <c r="BD600" s="34"/>
      <c r="BE600" s="34"/>
      <c r="BF600" s="34"/>
      <c r="BG600" s="34"/>
      <c r="BH600" s="34"/>
    </row>
    <row r="601" spans="1:60" ht="22.5" outlineLevel="1" x14ac:dyDescent="0.2">
      <c r="A601" s="35"/>
      <c r="B601" s="36"/>
      <c r="C601" s="70" t="s">
        <v>485</v>
      </c>
      <c r="D601" s="71"/>
      <c r="E601" s="72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4"/>
      <c r="Y601" s="34"/>
      <c r="Z601" s="34"/>
      <c r="AA601" s="34"/>
      <c r="AB601" s="34"/>
      <c r="AC601" s="34"/>
      <c r="AD601" s="34"/>
      <c r="AE601" s="34"/>
      <c r="AF601" s="34"/>
      <c r="AG601" s="34" t="s">
        <v>104</v>
      </c>
      <c r="AH601" s="34">
        <v>0</v>
      </c>
      <c r="AI601" s="34"/>
      <c r="AJ601" s="34"/>
      <c r="AK601" s="34"/>
      <c r="AL601" s="34"/>
      <c r="AM601" s="34"/>
      <c r="AN601" s="34"/>
      <c r="AO601" s="34"/>
      <c r="AP601" s="34"/>
      <c r="AQ601" s="34"/>
      <c r="AR601" s="34"/>
      <c r="AS601" s="34"/>
      <c r="AT601" s="34"/>
      <c r="AU601" s="34"/>
      <c r="AV601" s="34"/>
      <c r="AW601" s="34"/>
      <c r="AX601" s="34"/>
      <c r="AY601" s="34"/>
      <c r="AZ601" s="34"/>
      <c r="BA601" s="34"/>
      <c r="BB601" s="34"/>
      <c r="BC601" s="34"/>
      <c r="BD601" s="34"/>
      <c r="BE601" s="34"/>
      <c r="BF601" s="34"/>
      <c r="BG601" s="34"/>
      <c r="BH601" s="34"/>
    </row>
    <row r="602" spans="1:60" outlineLevel="1" x14ac:dyDescent="0.2">
      <c r="A602" s="35"/>
      <c r="B602" s="36"/>
      <c r="C602" s="70" t="s">
        <v>531</v>
      </c>
      <c r="D602" s="71"/>
      <c r="E602" s="72">
        <v>0.40848000000000001</v>
      </c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4"/>
      <c r="Y602" s="34"/>
      <c r="Z602" s="34"/>
      <c r="AA602" s="34"/>
      <c r="AB602" s="34"/>
      <c r="AC602" s="34"/>
      <c r="AD602" s="34"/>
      <c r="AE602" s="34"/>
      <c r="AF602" s="34"/>
      <c r="AG602" s="34" t="s">
        <v>104</v>
      </c>
      <c r="AH602" s="34">
        <v>0</v>
      </c>
      <c r="AI602" s="34"/>
      <c r="AJ602" s="34"/>
      <c r="AK602" s="34"/>
      <c r="AL602" s="34"/>
      <c r="AM602" s="34"/>
      <c r="AN602" s="34"/>
      <c r="AO602" s="34"/>
      <c r="AP602" s="34"/>
      <c r="AQ602" s="34"/>
      <c r="AR602" s="34"/>
      <c r="AS602" s="34"/>
      <c r="AT602" s="34"/>
      <c r="AU602" s="34"/>
      <c r="AV602" s="34"/>
      <c r="AW602" s="34"/>
      <c r="AX602" s="34"/>
      <c r="AY602" s="34"/>
      <c r="AZ602" s="34"/>
      <c r="BA602" s="34"/>
      <c r="BB602" s="34"/>
      <c r="BC602" s="34"/>
      <c r="BD602" s="34"/>
      <c r="BE602" s="34"/>
      <c r="BF602" s="34"/>
      <c r="BG602" s="34"/>
      <c r="BH602" s="34"/>
    </row>
    <row r="603" spans="1:60" ht="22.5" outlineLevel="1" x14ac:dyDescent="0.2">
      <c r="A603" s="35"/>
      <c r="B603" s="36"/>
      <c r="C603" s="70" t="s">
        <v>540</v>
      </c>
      <c r="D603" s="71"/>
      <c r="E603" s="72">
        <v>35.903250000000007</v>
      </c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4"/>
      <c r="Y603" s="34"/>
      <c r="Z603" s="34"/>
      <c r="AA603" s="34"/>
      <c r="AB603" s="34"/>
      <c r="AC603" s="34"/>
      <c r="AD603" s="34"/>
      <c r="AE603" s="34"/>
      <c r="AF603" s="34"/>
      <c r="AG603" s="34" t="s">
        <v>104</v>
      </c>
      <c r="AH603" s="34">
        <v>0</v>
      </c>
      <c r="AI603" s="34"/>
      <c r="AJ603" s="34"/>
      <c r="AK603" s="34"/>
      <c r="AL603" s="34"/>
      <c r="AM603" s="34"/>
      <c r="AN603" s="34"/>
      <c r="AO603" s="34"/>
      <c r="AP603" s="34"/>
      <c r="AQ603" s="34"/>
      <c r="AR603" s="34"/>
      <c r="AS603" s="34"/>
      <c r="AT603" s="34"/>
      <c r="AU603" s="34"/>
      <c r="AV603" s="34"/>
      <c r="AW603" s="34"/>
      <c r="AX603" s="34"/>
      <c r="AY603" s="34"/>
      <c r="AZ603" s="34"/>
      <c r="BA603" s="34"/>
      <c r="BB603" s="34"/>
      <c r="BC603" s="34"/>
      <c r="BD603" s="34"/>
      <c r="BE603" s="34"/>
      <c r="BF603" s="34"/>
      <c r="BG603" s="34"/>
      <c r="BH603" s="34"/>
    </row>
    <row r="604" spans="1:60" outlineLevel="1" x14ac:dyDescent="0.2">
      <c r="A604" s="35"/>
      <c r="B604" s="36"/>
      <c r="C604" s="70" t="s">
        <v>533</v>
      </c>
      <c r="D604" s="71"/>
      <c r="E604" s="72">
        <v>9.0750000000000011</v>
      </c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4"/>
      <c r="Y604" s="34"/>
      <c r="Z604" s="34"/>
      <c r="AA604" s="34"/>
      <c r="AB604" s="34"/>
      <c r="AC604" s="34"/>
      <c r="AD604" s="34"/>
      <c r="AE604" s="34"/>
      <c r="AF604" s="34"/>
      <c r="AG604" s="34" t="s">
        <v>104</v>
      </c>
      <c r="AH604" s="34">
        <v>0</v>
      </c>
      <c r="AI604" s="34"/>
      <c r="AJ604" s="34"/>
      <c r="AK604" s="34"/>
      <c r="AL604" s="34"/>
      <c r="AM604" s="34"/>
      <c r="AN604" s="34"/>
      <c r="AO604" s="34"/>
      <c r="AP604" s="34"/>
      <c r="AQ604" s="34"/>
      <c r="AR604" s="34"/>
      <c r="AS604" s="34"/>
      <c r="AT604" s="34"/>
      <c r="AU604" s="34"/>
      <c r="AV604" s="34"/>
      <c r="AW604" s="34"/>
      <c r="AX604" s="34"/>
      <c r="AY604" s="34"/>
      <c r="AZ604" s="34"/>
      <c r="BA604" s="34"/>
      <c r="BB604" s="34"/>
      <c r="BC604" s="34"/>
      <c r="BD604" s="34"/>
      <c r="BE604" s="34"/>
      <c r="BF604" s="34"/>
      <c r="BG604" s="34"/>
      <c r="BH604" s="34"/>
    </row>
    <row r="605" spans="1:60" outlineLevel="1" x14ac:dyDescent="0.2">
      <c r="A605" s="35"/>
      <c r="B605" s="36"/>
      <c r="C605" s="70" t="s">
        <v>534</v>
      </c>
      <c r="D605" s="71"/>
      <c r="E605" s="72">
        <v>17.415000000000003</v>
      </c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4"/>
      <c r="Y605" s="34"/>
      <c r="Z605" s="34"/>
      <c r="AA605" s="34"/>
      <c r="AB605" s="34"/>
      <c r="AC605" s="34"/>
      <c r="AD605" s="34"/>
      <c r="AE605" s="34"/>
      <c r="AF605" s="34"/>
      <c r="AG605" s="34" t="s">
        <v>104</v>
      </c>
      <c r="AH605" s="34">
        <v>0</v>
      </c>
      <c r="AI605" s="34"/>
      <c r="AJ605" s="34"/>
      <c r="AK605" s="34"/>
      <c r="AL605" s="34"/>
      <c r="AM605" s="34"/>
      <c r="AN605" s="34"/>
      <c r="AO605" s="34"/>
      <c r="AP605" s="34"/>
      <c r="AQ605" s="34"/>
      <c r="AR605" s="34"/>
      <c r="AS605" s="34"/>
      <c r="AT605" s="34"/>
      <c r="AU605" s="34"/>
      <c r="AV605" s="34"/>
      <c r="AW605" s="34"/>
      <c r="AX605" s="34"/>
      <c r="AY605" s="34"/>
      <c r="AZ605" s="34"/>
      <c r="BA605" s="34"/>
      <c r="BB605" s="34"/>
      <c r="BC605" s="34"/>
      <c r="BD605" s="34"/>
      <c r="BE605" s="34"/>
      <c r="BF605" s="34"/>
      <c r="BG605" s="34"/>
      <c r="BH605" s="34"/>
    </row>
    <row r="606" spans="1:60" outlineLevel="1" x14ac:dyDescent="0.2">
      <c r="A606" s="35"/>
      <c r="B606" s="36"/>
      <c r="C606" s="70" t="s">
        <v>535</v>
      </c>
      <c r="D606" s="71"/>
      <c r="E606" s="72">
        <v>65.050000000000011</v>
      </c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4"/>
      <c r="Y606" s="34"/>
      <c r="Z606" s="34"/>
      <c r="AA606" s="34"/>
      <c r="AB606" s="34"/>
      <c r="AC606" s="34"/>
      <c r="AD606" s="34"/>
      <c r="AE606" s="34"/>
      <c r="AF606" s="34"/>
      <c r="AG606" s="34" t="s">
        <v>104</v>
      </c>
      <c r="AH606" s="34">
        <v>0</v>
      </c>
      <c r="AI606" s="34"/>
      <c r="AJ606" s="34"/>
      <c r="AK606" s="34"/>
      <c r="AL606" s="34"/>
      <c r="AM606" s="34"/>
      <c r="AN606" s="34"/>
      <c r="AO606" s="34"/>
      <c r="AP606" s="34"/>
      <c r="AQ606" s="34"/>
      <c r="AR606" s="34"/>
      <c r="AS606" s="34"/>
      <c r="AT606" s="34"/>
      <c r="AU606" s="34"/>
      <c r="AV606" s="34"/>
      <c r="AW606" s="34"/>
      <c r="AX606" s="34"/>
      <c r="AY606" s="34"/>
      <c r="AZ606" s="34"/>
      <c r="BA606" s="34"/>
      <c r="BB606" s="34"/>
      <c r="BC606" s="34"/>
      <c r="BD606" s="34"/>
      <c r="BE606" s="34"/>
      <c r="BF606" s="34"/>
      <c r="BG606" s="34"/>
      <c r="BH606" s="34"/>
    </row>
    <row r="607" spans="1:60" outlineLevel="1" x14ac:dyDescent="0.2">
      <c r="A607" s="25">
        <v>79</v>
      </c>
      <c r="B607" s="26" t="s">
        <v>541</v>
      </c>
      <c r="C607" s="27" t="s">
        <v>542</v>
      </c>
      <c r="D607" s="28" t="s">
        <v>476</v>
      </c>
      <c r="E607" s="29">
        <v>104.28097000000001</v>
      </c>
      <c r="F607" s="30"/>
      <c r="G607" s="31">
        <f>ROUND(E607*F607,2)</f>
        <v>0</v>
      </c>
      <c r="H607" s="32"/>
      <c r="I607" s="33">
        <f>ROUND(E607*H607,2)</f>
        <v>0</v>
      </c>
      <c r="J607" s="32"/>
      <c r="K607" s="33">
        <f>ROUND(E607*J607,2)</f>
        <v>0</v>
      </c>
      <c r="L607" s="33">
        <v>21</v>
      </c>
      <c r="M607" s="33">
        <f>G607*(1+L607/100)</f>
        <v>0</v>
      </c>
      <c r="N607" s="33">
        <v>0</v>
      </c>
      <c r="O607" s="33">
        <f>ROUND(E607*N607,2)</f>
        <v>0</v>
      </c>
      <c r="P607" s="33">
        <v>0</v>
      </c>
      <c r="Q607" s="33">
        <f>ROUND(E607*P607,2)</f>
        <v>0</v>
      </c>
      <c r="R607" s="33"/>
      <c r="S607" s="33" t="s">
        <v>100</v>
      </c>
      <c r="T607" s="33" t="s">
        <v>101</v>
      </c>
      <c r="U607" s="33">
        <v>0</v>
      </c>
      <c r="V607" s="33">
        <f>ROUND(E607*U607,2)</f>
        <v>0</v>
      </c>
      <c r="W607" s="33"/>
      <c r="X607" s="34"/>
      <c r="Y607" s="34"/>
      <c r="Z607" s="34"/>
      <c r="AA607" s="34"/>
      <c r="AB607" s="34"/>
      <c r="AC607" s="34"/>
      <c r="AD607" s="34"/>
      <c r="AE607" s="34"/>
      <c r="AF607" s="34"/>
      <c r="AG607" s="34" t="s">
        <v>102</v>
      </c>
      <c r="AH607" s="34"/>
      <c r="AI607" s="34"/>
      <c r="AJ607" s="34"/>
      <c r="AK607" s="34"/>
      <c r="AL607" s="34"/>
      <c r="AM607" s="34"/>
      <c r="AN607" s="34"/>
      <c r="AO607" s="34"/>
      <c r="AP607" s="34"/>
      <c r="AQ607" s="34"/>
      <c r="AR607" s="34"/>
      <c r="AS607" s="34"/>
      <c r="AT607" s="34"/>
      <c r="AU607" s="34"/>
      <c r="AV607" s="34"/>
      <c r="AW607" s="34"/>
      <c r="AX607" s="34"/>
      <c r="AY607" s="34"/>
      <c r="AZ607" s="34"/>
      <c r="BA607" s="34"/>
      <c r="BB607" s="34"/>
      <c r="BC607" s="34"/>
      <c r="BD607" s="34"/>
      <c r="BE607" s="34"/>
      <c r="BF607" s="34"/>
      <c r="BG607" s="34"/>
      <c r="BH607" s="34"/>
    </row>
    <row r="608" spans="1:60" ht="22.5" outlineLevel="1" x14ac:dyDescent="0.2">
      <c r="A608" s="35"/>
      <c r="B608" s="36"/>
      <c r="C608" s="70" t="s">
        <v>485</v>
      </c>
      <c r="D608" s="71"/>
      <c r="E608" s="72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4"/>
      <c r="Y608" s="34"/>
      <c r="Z608" s="34"/>
      <c r="AA608" s="34"/>
      <c r="AB608" s="34"/>
      <c r="AC608" s="34"/>
      <c r="AD608" s="34"/>
      <c r="AE608" s="34"/>
      <c r="AF608" s="34"/>
      <c r="AG608" s="34" t="s">
        <v>104</v>
      </c>
      <c r="AH608" s="34">
        <v>0</v>
      </c>
      <c r="AI608" s="34"/>
      <c r="AJ608" s="34"/>
      <c r="AK608" s="34"/>
      <c r="AL608" s="34"/>
      <c r="AM608" s="34"/>
      <c r="AN608" s="34"/>
      <c r="AO608" s="34"/>
      <c r="AP608" s="34"/>
      <c r="AQ608" s="34"/>
      <c r="AR608" s="34"/>
      <c r="AS608" s="34"/>
      <c r="AT608" s="34"/>
      <c r="AU608" s="34"/>
      <c r="AV608" s="34"/>
      <c r="AW608" s="34"/>
      <c r="AX608" s="34"/>
      <c r="AY608" s="34"/>
      <c r="AZ608" s="34"/>
      <c r="BA608" s="34"/>
      <c r="BB608" s="34"/>
      <c r="BC608" s="34"/>
      <c r="BD608" s="34"/>
      <c r="BE608" s="34"/>
      <c r="BF608" s="34"/>
      <c r="BG608" s="34"/>
      <c r="BH608" s="34"/>
    </row>
    <row r="609" spans="1:60" outlineLevel="1" x14ac:dyDescent="0.2">
      <c r="A609" s="35"/>
      <c r="B609" s="36"/>
      <c r="C609" s="70" t="s">
        <v>491</v>
      </c>
      <c r="D609" s="71"/>
      <c r="E609" s="72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4"/>
      <c r="Y609" s="34"/>
      <c r="Z609" s="34"/>
      <c r="AA609" s="34"/>
      <c r="AB609" s="34"/>
      <c r="AC609" s="34"/>
      <c r="AD609" s="34"/>
      <c r="AE609" s="34"/>
      <c r="AF609" s="34"/>
      <c r="AG609" s="34" t="s">
        <v>104</v>
      </c>
      <c r="AH609" s="34">
        <v>0</v>
      </c>
      <c r="AI609" s="34"/>
      <c r="AJ609" s="34"/>
      <c r="AK609" s="34"/>
      <c r="AL609" s="34"/>
      <c r="AM609" s="34"/>
      <c r="AN609" s="34"/>
      <c r="AO609" s="34"/>
      <c r="AP609" s="34"/>
      <c r="AQ609" s="34"/>
      <c r="AR609" s="34"/>
      <c r="AS609" s="34"/>
      <c r="AT609" s="34"/>
      <c r="AU609" s="34"/>
      <c r="AV609" s="34"/>
      <c r="AW609" s="34"/>
      <c r="AX609" s="34"/>
      <c r="AY609" s="34"/>
      <c r="AZ609" s="34"/>
      <c r="BA609" s="34"/>
      <c r="BB609" s="34"/>
      <c r="BC609" s="34"/>
      <c r="BD609" s="34"/>
      <c r="BE609" s="34"/>
      <c r="BF609" s="34"/>
      <c r="BG609" s="34"/>
      <c r="BH609" s="34"/>
    </row>
    <row r="610" spans="1:60" outlineLevel="1" x14ac:dyDescent="0.2">
      <c r="A610" s="35"/>
      <c r="B610" s="36"/>
      <c r="C610" s="70" t="s">
        <v>492</v>
      </c>
      <c r="D610" s="71"/>
      <c r="E610" s="72">
        <v>0.91960000000000008</v>
      </c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4"/>
      <c r="Y610" s="34"/>
      <c r="Z610" s="34"/>
      <c r="AA610" s="34"/>
      <c r="AB610" s="34"/>
      <c r="AC610" s="34"/>
      <c r="AD610" s="34"/>
      <c r="AE610" s="34"/>
      <c r="AF610" s="34"/>
      <c r="AG610" s="34" t="s">
        <v>104</v>
      </c>
      <c r="AH610" s="34">
        <v>0</v>
      </c>
      <c r="AI610" s="34"/>
      <c r="AJ610" s="34"/>
      <c r="AK610" s="34"/>
      <c r="AL610" s="34"/>
      <c r="AM610" s="34"/>
      <c r="AN610" s="34"/>
      <c r="AO610" s="34"/>
      <c r="AP610" s="34"/>
      <c r="AQ610" s="34"/>
      <c r="AR610" s="34"/>
      <c r="AS610" s="34"/>
      <c r="AT610" s="34"/>
      <c r="AU610" s="34"/>
      <c r="AV610" s="34"/>
      <c r="AW610" s="34"/>
      <c r="AX610" s="34"/>
      <c r="AY610" s="34"/>
      <c r="AZ610" s="34"/>
      <c r="BA610" s="34"/>
      <c r="BB610" s="34"/>
      <c r="BC610" s="34"/>
      <c r="BD610" s="34"/>
      <c r="BE610" s="34"/>
      <c r="BF610" s="34"/>
      <c r="BG610" s="34"/>
      <c r="BH610" s="34"/>
    </row>
    <row r="611" spans="1:60" outlineLevel="1" x14ac:dyDescent="0.2">
      <c r="A611" s="35"/>
      <c r="B611" s="36"/>
      <c r="C611" s="70" t="s">
        <v>493</v>
      </c>
      <c r="D611" s="71"/>
      <c r="E611" s="72">
        <v>3.6784000000000003</v>
      </c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4"/>
      <c r="Y611" s="34"/>
      <c r="Z611" s="34"/>
      <c r="AA611" s="34"/>
      <c r="AB611" s="34"/>
      <c r="AC611" s="34"/>
      <c r="AD611" s="34"/>
      <c r="AE611" s="34"/>
      <c r="AF611" s="34"/>
      <c r="AG611" s="34" t="s">
        <v>104</v>
      </c>
      <c r="AH611" s="34">
        <v>0</v>
      </c>
      <c r="AI611" s="34"/>
      <c r="AJ611" s="34"/>
      <c r="AK611" s="34"/>
      <c r="AL611" s="34"/>
      <c r="AM611" s="34"/>
      <c r="AN611" s="34"/>
      <c r="AO611" s="34"/>
      <c r="AP611" s="34"/>
      <c r="AQ611" s="34"/>
      <c r="AR611" s="34"/>
      <c r="AS611" s="34"/>
      <c r="AT611" s="34"/>
      <c r="AU611" s="34"/>
      <c r="AV611" s="34"/>
      <c r="AW611" s="34"/>
      <c r="AX611" s="34"/>
      <c r="AY611" s="34"/>
      <c r="AZ611" s="34"/>
      <c r="BA611" s="34"/>
      <c r="BB611" s="34"/>
      <c r="BC611" s="34"/>
      <c r="BD611" s="34"/>
      <c r="BE611" s="34"/>
      <c r="BF611" s="34"/>
      <c r="BG611" s="34"/>
      <c r="BH611" s="34"/>
    </row>
    <row r="612" spans="1:60" outlineLevel="1" x14ac:dyDescent="0.2">
      <c r="A612" s="35"/>
      <c r="B612" s="36"/>
      <c r="C612" s="70" t="s">
        <v>390</v>
      </c>
      <c r="D612" s="71"/>
      <c r="E612" s="72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4"/>
      <c r="Y612" s="34"/>
      <c r="Z612" s="34"/>
      <c r="AA612" s="34"/>
      <c r="AB612" s="34"/>
      <c r="AC612" s="34"/>
      <c r="AD612" s="34"/>
      <c r="AE612" s="34"/>
      <c r="AF612" s="34"/>
      <c r="AG612" s="34" t="s">
        <v>104</v>
      </c>
      <c r="AH612" s="34">
        <v>0</v>
      </c>
      <c r="AI612" s="34"/>
      <c r="AJ612" s="34"/>
      <c r="AK612" s="34"/>
      <c r="AL612" s="34"/>
      <c r="AM612" s="34"/>
      <c r="AN612" s="34"/>
      <c r="AO612" s="34"/>
      <c r="AP612" s="34"/>
      <c r="AQ612" s="34"/>
      <c r="AR612" s="34"/>
      <c r="AS612" s="34"/>
      <c r="AT612" s="34"/>
      <c r="AU612" s="34"/>
      <c r="AV612" s="34"/>
      <c r="AW612" s="34"/>
      <c r="AX612" s="34"/>
      <c r="AY612" s="34"/>
      <c r="AZ612" s="34"/>
      <c r="BA612" s="34"/>
      <c r="BB612" s="34"/>
      <c r="BC612" s="34"/>
      <c r="BD612" s="34"/>
      <c r="BE612" s="34"/>
      <c r="BF612" s="34"/>
      <c r="BG612" s="34"/>
      <c r="BH612" s="34"/>
    </row>
    <row r="613" spans="1:60" ht="22.5" outlineLevel="1" x14ac:dyDescent="0.2">
      <c r="A613" s="35"/>
      <c r="B613" s="36"/>
      <c r="C613" s="70" t="s">
        <v>494</v>
      </c>
      <c r="D613" s="71"/>
      <c r="E613" s="72">
        <v>0.26200000000000001</v>
      </c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4"/>
      <c r="Y613" s="34"/>
      <c r="Z613" s="34"/>
      <c r="AA613" s="34"/>
      <c r="AB613" s="34"/>
      <c r="AC613" s="34"/>
      <c r="AD613" s="34"/>
      <c r="AE613" s="34"/>
      <c r="AF613" s="34"/>
      <c r="AG613" s="34" t="s">
        <v>104</v>
      </c>
      <c r="AH613" s="34">
        <v>0</v>
      </c>
      <c r="AI613" s="34"/>
      <c r="AJ613" s="34"/>
      <c r="AK613" s="34"/>
      <c r="AL613" s="34"/>
      <c r="AM613" s="34"/>
      <c r="AN613" s="34"/>
      <c r="AO613" s="34"/>
      <c r="AP613" s="34"/>
      <c r="AQ613" s="34"/>
      <c r="AR613" s="34"/>
      <c r="AS613" s="34"/>
      <c r="AT613" s="34"/>
      <c r="AU613" s="34"/>
      <c r="AV613" s="34"/>
      <c r="AW613" s="34"/>
      <c r="AX613" s="34"/>
      <c r="AY613" s="34"/>
      <c r="AZ613" s="34"/>
      <c r="BA613" s="34"/>
      <c r="BB613" s="34"/>
      <c r="BC613" s="34"/>
      <c r="BD613" s="34"/>
      <c r="BE613" s="34"/>
      <c r="BF613" s="34"/>
      <c r="BG613" s="34"/>
      <c r="BH613" s="34"/>
    </row>
    <row r="614" spans="1:60" outlineLevel="1" x14ac:dyDescent="0.2">
      <c r="A614" s="35"/>
      <c r="B614" s="36"/>
      <c r="C614" s="70" t="s">
        <v>495</v>
      </c>
      <c r="D614" s="71"/>
      <c r="E614" s="72">
        <v>0.54340000000000011</v>
      </c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4"/>
      <c r="Y614" s="34"/>
      <c r="Z614" s="34"/>
      <c r="AA614" s="34"/>
      <c r="AB614" s="34"/>
      <c r="AC614" s="34"/>
      <c r="AD614" s="34"/>
      <c r="AE614" s="34"/>
      <c r="AF614" s="34"/>
      <c r="AG614" s="34" t="s">
        <v>104</v>
      </c>
      <c r="AH614" s="34">
        <v>0</v>
      </c>
      <c r="AI614" s="34"/>
      <c r="AJ614" s="34"/>
      <c r="AK614" s="34"/>
      <c r="AL614" s="34"/>
      <c r="AM614" s="34"/>
      <c r="AN614" s="34"/>
      <c r="AO614" s="34"/>
      <c r="AP614" s="34"/>
      <c r="AQ614" s="34"/>
      <c r="AR614" s="34"/>
      <c r="AS614" s="34"/>
      <c r="AT614" s="34"/>
      <c r="AU614" s="34"/>
      <c r="AV614" s="34"/>
      <c r="AW614" s="34"/>
      <c r="AX614" s="34"/>
      <c r="AY614" s="34"/>
      <c r="AZ614" s="34"/>
      <c r="BA614" s="34"/>
      <c r="BB614" s="34"/>
      <c r="BC614" s="34"/>
      <c r="BD614" s="34"/>
      <c r="BE614" s="34"/>
      <c r="BF614" s="34"/>
      <c r="BG614" s="34"/>
      <c r="BH614" s="34"/>
    </row>
    <row r="615" spans="1:60" outlineLevel="1" x14ac:dyDescent="0.2">
      <c r="A615" s="35"/>
      <c r="B615" s="36"/>
      <c r="C615" s="70" t="s">
        <v>496</v>
      </c>
      <c r="D615" s="71"/>
      <c r="E615" s="72">
        <v>2.1736000000000004</v>
      </c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4"/>
      <c r="Y615" s="34"/>
      <c r="Z615" s="34"/>
      <c r="AA615" s="34"/>
      <c r="AB615" s="34"/>
      <c r="AC615" s="34"/>
      <c r="AD615" s="34"/>
      <c r="AE615" s="34"/>
      <c r="AF615" s="34"/>
      <c r="AG615" s="34" t="s">
        <v>104</v>
      </c>
      <c r="AH615" s="34">
        <v>0</v>
      </c>
      <c r="AI615" s="34"/>
      <c r="AJ615" s="34"/>
      <c r="AK615" s="34"/>
      <c r="AL615" s="34"/>
      <c r="AM615" s="34"/>
      <c r="AN615" s="34"/>
      <c r="AO615" s="34"/>
      <c r="AP615" s="34"/>
      <c r="AQ615" s="34"/>
      <c r="AR615" s="34"/>
      <c r="AS615" s="34"/>
      <c r="AT615" s="34"/>
      <c r="AU615" s="34"/>
      <c r="AV615" s="34"/>
      <c r="AW615" s="34"/>
      <c r="AX615" s="34"/>
      <c r="AY615" s="34"/>
      <c r="AZ615" s="34"/>
      <c r="BA615" s="34"/>
      <c r="BB615" s="34"/>
      <c r="BC615" s="34"/>
      <c r="BD615" s="34"/>
      <c r="BE615" s="34"/>
      <c r="BF615" s="34"/>
      <c r="BG615" s="34"/>
      <c r="BH615" s="34"/>
    </row>
    <row r="616" spans="1:60" outlineLevel="1" x14ac:dyDescent="0.2">
      <c r="A616" s="35"/>
      <c r="B616" s="36"/>
      <c r="C616" s="70" t="s">
        <v>390</v>
      </c>
      <c r="D616" s="71"/>
      <c r="E616" s="72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4"/>
      <c r="Y616" s="34"/>
      <c r="Z616" s="34"/>
      <c r="AA616" s="34"/>
      <c r="AB616" s="34"/>
      <c r="AC616" s="34"/>
      <c r="AD616" s="34"/>
      <c r="AE616" s="34"/>
      <c r="AF616" s="34"/>
      <c r="AG616" s="34" t="s">
        <v>104</v>
      </c>
      <c r="AH616" s="34">
        <v>0</v>
      </c>
      <c r="AI616" s="34"/>
      <c r="AJ616" s="34"/>
      <c r="AK616" s="34"/>
      <c r="AL616" s="34"/>
      <c r="AM616" s="34"/>
      <c r="AN616" s="34"/>
      <c r="AO616" s="34"/>
      <c r="AP616" s="34"/>
      <c r="AQ616" s="34"/>
      <c r="AR616" s="34"/>
      <c r="AS616" s="34"/>
      <c r="AT616" s="34"/>
      <c r="AU616" s="34"/>
      <c r="AV616" s="34"/>
      <c r="AW616" s="34"/>
      <c r="AX616" s="34"/>
      <c r="AY616" s="34"/>
      <c r="AZ616" s="34"/>
      <c r="BA616" s="34"/>
      <c r="BB616" s="34"/>
      <c r="BC616" s="34"/>
      <c r="BD616" s="34"/>
      <c r="BE616" s="34"/>
      <c r="BF616" s="34"/>
      <c r="BG616" s="34"/>
      <c r="BH616" s="34"/>
    </row>
    <row r="617" spans="1:60" outlineLevel="1" x14ac:dyDescent="0.2">
      <c r="A617" s="35"/>
      <c r="B617" s="36"/>
      <c r="C617" s="70" t="s">
        <v>497</v>
      </c>
      <c r="D617" s="71"/>
      <c r="E617" s="72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4"/>
      <c r="Y617" s="34"/>
      <c r="Z617" s="34"/>
      <c r="AA617" s="34"/>
      <c r="AB617" s="34"/>
      <c r="AC617" s="34"/>
      <c r="AD617" s="34"/>
      <c r="AE617" s="34"/>
      <c r="AF617" s="34"/>
      <c r="AG617" s="34" t="s">
        <v>104</v>
      </c>
      <c r="AH617" s="34">
        <v>0</v>
      </c>
      <c r="AI617" s="34"/>
      <c r="AJ617" s="34"/>
      <c r="AK617" s="34"/>
      <c r="AL617" s="34"/>
      <c r="AM617" s="34"/>
      <c r="AN617" s="34"/>
      <c r="AO617" s="34"/>
      <c r="AP617" s="34"/>
      <c r="AQ617" s="34"/>
      <c r="AR617" s="34"/>
      <c r="AS617" s="34"/>
      <c r="AT617" s="34"/>
      <c r="AU617" s="34"/>
      <c r="AV617" s="34"/>
      <c r="AW617" s="34"/>
      <c r="AX617" s="34"/>
      <c r="AY617" s="34"/>
      <c r="AZ617" s="34"/>
      <c r="BA617" s="34"/>
      <c r="BB617" s="34"/>
      <c r="BC617" s="34"/>
      <c r="BD617" s="34"/>
      <c r="BE617" s="34"/>
      <c r="BF617" s="34"/>
      <c r="BG617" s="34"/>
      <c r="BH617" s="34"/>
    </row>
    <row r="618" spans="1:60" outlineLevel="1" x14ac:dyDescent="0.2">
      <c r="A618" s="35"/>
      <c r="B618" s="36"/>
      <c r="C618" s="70" t="s">
        <v>498</v>
      </c>
      <c r="D618" s="71"/>
      <c r="E618" s="72">
        <v>17.957500000000003</v>
      </c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4"/>
      <c r="Y618" s="34"/>
      <c r="Z618" s="34"/>
      <c r="AA618" s="34"/>
      <c r="AB618" s="34"/>
      <c r="AC618" s="34"/>
      <c r="AD618" s="34"/>
      <c r="AE618" s="34"/>
      <c r="AF618" s="34"/>
      <c r="AG618" s="34" t="s">
        <v>104</v>
      </c>
      <c r="AH618" s="34">
        <v>0</v>
      </c>
      <c r="AI618" s="34"/>
      <c r="AJ618" s="34"/>
      <c r="AK618" s="34"/>
      <c r="AL618" s="34"/>
      <c r="AM618" s="34"/>
      <c r="AN618" s="34"/>
      <c r="AO618" s="34"/>
      <c r="AP618" s="34"/>
      <c r="AQ618" s="34"/>
      <c r="AR618" s="34"/>
      <c r="AS618" s="34"/>
      <c r="AT618" s="34"/>
      <c r="AU618" s="34"/>
      <c r="AV618" s="34"/>
      <c r="AW618" s="34"/>
      <c r="AX618" s="34"/>
      <c r="AY618" s="34"/>
      <c r="AZ618" s="34"/>
      <c r="BA618" s="34"/>
      <c r="BB618" s="34"/>
      <c r="BC618" s="34"/>
      <c r="BD618" s="34"/>
      <c r="BE618" s="34"/>
      <c r="BF618" s="34"/>
      <c r="BG618" s="34"/>
      <c r="BH618" s="34"/>
    </row>
    <row r="619" spans="1:60" outlineLevel="1" x14ac:dyDescent="0.2">
      <c r="A619" s="35"/>
      <c r="B619" s="36"/>
      <c r="C619" s="70" t="s">
        <v>499</v>
      </c>
      <c r="D619" s="71"/>
      <c r="E619" s="72">
        <v>71.830000000000013</v>
      </c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4"/>
      <c r="Y619" s="34"/>
      <c r="Z619" s="34"/>
      <c r="AA619" s="34"/>
      <c r="AB619" s="34"/>
      <c r="AC619" s="34"/>
      <c r="AD619" s="34"/>
      <c r="AE619" s="34"/>
      <c r="AF619" s="34"/>
      <c r="AG619" s="34" t="s">
        <v>104</v>
      </c>
      <c r="AH619" s="34">
        <v>0</v>
      </c>
      <c r="AI619" s="34"/>
      <c r="AJ619" s="34"/>
      <c r="AK619" s="34"/>
      <c r="AL619" s="34"/>
      <c r="AM619" s="34"/>
      <c r="AN619" s="34"/>
      <c r="AO619" s="34"/>
      <c r="AP619" s="34"/>
      <c r="AQ619" s="34"/>
      <c r="AR619" s="34"/>
      <c r="AS619" s="34"/>
      <c r="AT619" s="34"/>
      <c r="AU619" s="34"/>
      <c r="AV619" s="34"/>
      <c r="AW619" s="34"/>
      <c r="AX619" s="34"/>
      <c r="AY619" s="34"/>
      <c r="AZ619" s="34"/>
      <c r="BA619" s="34"/>
      <c r="BB619" s="34"/>
      <c r="BC619" s="34"/>
      <c r="BD619" s="34"/>
      <c r="BE619" s="34"/>
      <c r="BF619" s="34"/>
      <c r="BG619" s="34"/>
      <c r="BH619" s="34"/>
    </row>
    <row r="620" spans="1:60" outlineLevel="1" x14ac:dyDescent="0.2">
      <c r="A620" s="35"/>
      <c r="B620" s="36"/>
      <c r="C620" s="70" t="s">
        <v>390</v>
      </c>
      <c r="D620" s="71"/>
      <c r="E620" s="72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4"/>
      <c r="Y620" s="34"/>
      <c r="Z620" s="34"/>
      <c r="AA620" s="34"/>
      <c r="AB620" s="34"/>
      <c r="AC620" s="34"/>
      <c r="AD620" s="34"/>
      <c r="AE620" s="34"/>
      <c r="AF620" s="34"/>
      <c r="AG620" s="34" t="s">
        <v>104</v>
      </c>
      <c r="AH620" s="34">
        <v>0</v>
      </c>
      <c r="AI620" s="34"/>
      <c r="AJ620" s="34"/>
      <c r="AK620" s="34"/>
      <c r="AL620" s="34"/>
      <c r="AM620" s="34"/>
      <c r="AN620" s="34"/>
      <c r="AO620" s="34"/>
      <c r="AP620" s="34"/>
      <c r="AQ620" s="34"/>
      <c r="AR620" s="34"/>
      <c r="AS620" s="34"/>
      <c r="AT620" s="34"/>
      <c r="AU620" s="34"/>
      <c r="AV620" s="34"/>
      <c r="AW620" s="34"/>
      <c r="AX620" s="34"/>
      <c r="AY620" s="34"/>
      <c r="AZ620" s="34"/>
      <c r="BA620" s="34"/>
      <c r="BB620" s="34"/>
      <c r="BC620" s="34"/>
      <c r="BD620" s="34"/>
      <c r="BE620" s="34"/>
      <c r="BF620" s="34"/>
      <c r="BG620" s="34"/>
      <c r="BH620" s="34"/>
    </row>
    <row r="621" spans="1:60" outlineLevel="1" x14ac:dyDescent="0.2">
      <c r="A621" s="35"/>
      <c r="B621" s="36"/>
      <c r="C621" s="70" t="s">
        <v>501</v>
      </c>
      <c r="D621" s="71"/>
      <c r="E621" s="72">
        <v>0.61270000000000002</v>
      </c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4"/>
      <c r="Y621" s="34"/>
      <c r="Z621" s="34"/>
      <c r="AA621" s="34"/>
      <c r="AB621" s="34"/>
      <c r="AC621" s="34"/>
      <c r="AD621" s="34"/>
      <c r="AE621" s="34"/>
      <c r="AF621" s="34"/>
      <c r="AG621" s="34" t="s">
        <v>104</v>
      </c>
      <c r="AH621" s="34">
        <v>0</v>
      </c>
      <c r="AI621" s="34"/>
      <c r="AJ621" s="34"/>
      <c r="AK621" s="34"/>
      <c r="AL621" s="34"/>
      <c r="AM621" s="34"/>
      <c r="AN621" s="34"/>
      <c r="AO621" s="34"/>
      <c r="AP621" s="34"/>
      <c r="AQ621" s="34"/>
      <c r="AR621" s="34"/>
      <c r="AS621" s="34"/>
      <c r="AT621" s="34"/>
      <c r="AU621" s="34"/>
      <c r="AV621" s="34"/>
      <c r="AW621" s="34"/>
      <c r="AX621" s="34"/>
      <c r="AY621" s="34"/>
      <c r="AZ621" s="34"/>
      <c r="BA621" s="34"/>
      <c r="BB621" s="34"/>
      <c r="BC621" s="34"/>
      <c r="BD621" s="34"/>
      <c r="BE621" s="34"/>
      <c r="BF621" s="34"/>
      <c r="BG621" s="34"/>
      <c r="BH621" s="34"/>
    </row>
    <row r="622" spans="1:60" outlineLevel="1" x14ac:dyDescent="0.2">
      <c r="A622" s="35"/>
      <c r="B622" s="36"/>
      <c r="C622" s="70" t="s">
        <v>502</v>
      </c>
      <c r="D622" s="71"/>
      <c r="E622" s="72">
        <v>3.1625000000000001</v>
      </c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4"/>
      <c r="Y622" s="34"/>
      <c r="Z622" s="34"/>
      <c r="AA622" s="34"/>
      <c r="AB622" s="34"/>
      <c r="AC622" s="34"/>
      <c r="AD622" s="34"/>
      <c r="AE622" s="34"/>
      <c r="AF622" s="34"/>
      <c r="AG622" s="34" t="s">
        <v>104</v>
      </c>
      <c r="AH622" s="34">
        <v>0</v>
      </c>
      <c r="AI622" s="34"/>
      <c r="AJ622" s="34"/>
      <c r="AK622" s="34"/>
      <c r="AL622" s="34"/>
      <c r="AM622" s="34"/>
      <c r="AN622" s="34"/>
      <c r="AO622" s="34"/>
      <c r="AP622" s="34"/>
      <c r="AQ622" s="34"/>
      <c r="AR622" s="34"/>
      <c r="AS622" s="34"/>
      <c r="AT622" s="34"/>
      <c r="AU622" s="34"/>
      <c r="AV622" s="34"/>
      <c r="AW622" s="34"/>
      <c r="AX622" s="34"/>
      <c r="AY622" s="34"/>
      <c r="AZ622" s="34"/>
      <c r="BA622" s="34"/>
      <c r="BB622" s="34"/>
      <c r="BC622" s="34"/>
      <c r="BD622" s="34"/>
      <c r="BE622" s="34"/>
      <c r="BF622" s="34"/>
      <c r="BG622" s="34"/>
      <c r="BH622" s="34"/>
    </row>
    <row r="623" spans="1:60" outlineLevel="1" x14ac:dyDescent="0.2">
      <c r="A623" s="35"/>
      <c r="B623" s="36"/>
      <c r="C623" s="70" t="s">
        <v>390</v>
      </c>
      <c r="D623" s="71"/>
      <c r="E623" s="72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4"/>
      <c r="Y623" s="34"/>
      <c r="Z623" s="34"/>
      <c r="AA623" s="34"/>
      <c r="AB623" s="34"/>
      <c r="AC623" s="34"/>
      <c r="AD623" s="34"/>
      <c r="AE623" s="34"/>
      <c r="AF623" s="34"/>
      <c r="AG623" s="34" t="s">
        <v>104</v>
      </c>
      <c r="AH623" s="34">
        <v>0</v>
      </c>
      <c r="AI623" s="34"/>
      <c r="AJ623" s="34"/>
      <c r="AK623" s="34"/>
      <c r="AL623" s="34"/>
      <c r="AM623" s="34"/>
      <c r="AN623" s="34"/>
      <c r="AO623" s="34"/>
      <c r="AP623" s="34"/>
      <c r="AQ623" s="34"/>
      <c r="AR623" s="34"/>
      <c r="AS623" s="34"/>
      <c r="AT623" s="34"/>
      <c r="AU623" s="34"/>
      <c r="AV623" s="34"/>
      <c r="AW623" s="34"/>
      <c r="AX623" s="34"/>
      <c r="AY623" s="34"/>
      <c r="AZ623" s="34"/>
      <c r="BA623" s="34"/>
      <c r="BB623" s="34"/>
      <c r="BC623" s="34"/>
      <c r="BD623" s="34"/>
      <c r="BE623" s="34"/>
      <c r="BF623" s="34"/>
      <c r="BG623" s="34"/>
      <c r="BH623" s="34"/>
    </row>
    <row r="624" spans="1:60" outlineLevel="1" x14ac:dyDescent="0.2">
      <c r="A624" s="35"/>
      <c r="B624" s="36"/>
      <c r="C624" s="70" t="s">
        <v>504</v>
      </c>
      <c r="D624" s="71"/>
      <c r="E624" s="72">
        <v>0.41382000000000002</v>
      </c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4"/>
      <c r="Y624" s="34"/>
      <c r="Z624" s="34"/>
      <c r="AA624" s="34"/>
      <c r="AB624" s="34"/>
      <c r="AC624" s="34"/>
      <c r="AD624" s="34"/>
      <c r="AE624" s="34"/>
      <c r="AF624" s="34"/>
      <c r="AG624" s="34" t="s">
        <v>104</v>
      </c>
      <c r="AH624" s="34">
        <v>0</v>
      </c>
      <c r="AI624" s="34"/>
      <c r="AJ624" s="34"/>
      <c r="AK624" s="34"/>
      <c r="AL624" s="34"/>
      <c r="AM624" s="34"/>
      <c r="AN624" s="34"/>
      <c r="AO624" s="34"/>
      <c r="AP624" s="34"/>
      <c r="AQ624" s="34"/>
      <c r="AR624" s="34"/>
      <c r="AS624" s="34"/>
      <c r="AT624" s="34"/>
      <c r="AU624" s="34"/>
      <c r="AV624" s="34"/>
      <c r="AW624" s="34"/>
      <c r="AX624" s="34"/>
      <c r="AY624" s="34"/>
      <c r="AZ624" s="34"/>
      <c r="BA624" s="34"/>
      <c r="BB624" s="34"/>
      <c r="BC624" s="34"/>
      <c r="BD624" s="34"/>
      <c r="BE624" s="34"/>
      <c r="BF624" s="34"/>
      <c r="BG624" s="34"/>
      <c r="BH624" s="34"/>
    </row>
    <row r="625" spans="1:60" outlineLevel="1" x14ac:dyDescent="0.2">
      <c r="A625" s="35"/>
      <c r="B625" s="36"/>
      <c r="C625" s="70" t="s">
        <v>241</v>
      </c>
      <c r="D625" s="71"/>
      <c r="E625" s="72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4"/>
      <c r="Y625" s="34"/>
      <c r="Z625" s="34"/>
      <c r="AA625" s="34"/>
      <c r="AB625" s="34"/>
      <c r="AC625" s="34"/>
      <c r="AD625" s="34"/>
      <c r="AE625" s="34"/>
      <c r="AF625" s="34"/>
      <c r="AG625" s="34" t="s">
        <v>104</v>
      </c>
      <c r="AH625" s="34">
        <v>0</v>
      </c>
      <c r="AI625" s="34"/>
      <c r="AJ625" s="34"/>
      <c r="AK625" s="34"/>
      <c r="AL625" s="34"/>
      <c r="AM625" s="34"/>
      <c r="AN625" s="34"/>
      <c r="AO625" s="34"/>
      <c r="AP625" s="34"/>
      <c r="AQ625" s="34"/>
      <c r="AR625" s="34"/>
      <c r="AS625" s="34"/>
      <c r="AT625" s="34"/>
      <c r="AU625" s="34"/>
      <c r="AV625" s="34"/>
      <c r="AW625" s="34"/>
      <c r="AX625" s="34"/>
      <c r="AY625" s="34"/>
      <c r="AZ625" s="34"/>
      <c r="BA625" s="34"/>
      <c r="BB625" s="34"/>
      <c r="BC625" s="34"/>
      <c r="BD625" s="34"/>
      <c r="BE625" s="34"/>
      <c r="BF625" s="34"/>
      <c r="BG625" s="34"/>
      <c r="BH625" s="34"/>
    </row>
    <row r="626" spans="1:60" ht="22.5" outlineLevel="1" x14ac:dyDescent="0.2">
      <c r="A626" s="35"/>
      <c r="B626" s="36"/>
      <c r="C626" s="70" t="s">
        <v>506</v>
      </c>
      <c r="D626" s="71"/>
      <c r="E626" s="72">
        <v>2.7274500000000002</v>
      </c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4"/>
      <c r="Y626" s="34"/>
      <c r="Z626" s="34"/>
      <c r="AA626" s="34"/>
      <c r="AB626" s="34"/>
      <c r="AC626" s="34"/>
      <c r="AD626" s="34"/>
      <c r="AE626" s="34"/>
      <c r="AF626" s="34"/>
      <c r="AG626" s="34" t="s">
        <v>104</v>
      </c>
      <c r="AH626" s="34">
        <v>0</v>
      </c>
      <c r="AI626" s="34"/>
      <c r="AJ626" s="34"/>
      <c r="AK626" s="34"/>
      <c r="AL626" s="34"/>
      <c r="AM626" s="34"/>
      <c r="AN626" s="34"/>
      <c r="AO626" s="34"/>
      <c r="AP626" s="34"/>
      <c r="AQ626" s="34"/>
      <c r="AR626" s="34"/>
      <c r="AS626" s="34"/>
      <c r="AT626" s="34"/>
      <c r="AU626" s="34"/>
      <c r="AV626" s="34"/>
      <c r="AW626" s="34"/>
      <c r="AX626" s="34"/>
      <c r="AY626" s="34"/>
      <c r="AZ626" s="34"/>
      <c r="BA626" s="34"/>
      <c r="BB626" s="34"/>
      <c r="BC626" s="34"/>
      <c r="BD626" s="34"/>
      <c r="BE626" s="34"/>
      <c r="BF626" s="34"/>
      <c r="BG626" s="34"/>
      <c r="BH626" s="34"/>
    </row>
    <row r="627" spans="1:60" outlineLevel="1" x14ac:dyDescent="0.2">
      <c r="A627" s="25">
        <v>80</v>
      </c>
      <c r="B627" s="26" t="s">
        <v>543</v>
      </c>
      <c r="C627" s="27" t="s">
        <v>544</v>
      </c>
      <c r="D627" s="28" t="s">
        <v>476</v>
      </c>
      <c r="E627" s="29">
        <v>524.95485000000008</v>
      </c>
      <c r="F627" s="30"/>
      <c r="G627" s="31">
        <f>ROUND(E627*F627,2)</f>
        <v>0</v>
      </c>
      <c r="H627" s="32"/>
      <c r="I627" s="33">
        <f>ROUND(E627*H627,2)</f>
        <v>0</v>
      </c>
      <c r="J627" s="32"/>
      <c r="K627" s="33">
        <f>ROUND(E627*J627,2)</f>
        <v>0</v>
      </c>
      <c r="L627" s="33">
        <v>21</v>
      </c>
      <c r="M627" s="33">
        <f>G627*(1+L627/100)</f>
        <v>0</v>
      </c>
      <c r="N627" s="33">
        <v>0</v>
      </c>
      <c r="O627" s="33">
        <f>ROUND(E627*N627,2)</f>
        <v>0</v>
      </c>
      <c r="P627" s="33">
        <v>0</v>
      </c>
      <c r="Q627" s="33">
        <f>ROUND(E627*P627,2)</f>
        <v>0</v>
      </c>
      <c r="R627" s="33"/>
      <c r="S627" s="33" t="s">
        <v>100</v>
      </c>
      <c r="T627" s="33" t="s">
        <v>101</v>
      </c>
      <c r="U627" s="33">
        <v>0</v>
      </c>
      <c r="V627" s="33">
        <f>ROUND(E627*U627,2)</f>
        <v>0</v>
      </c>
      <c r="W627" s="33"/>
      <c r="X627" s="34"/>
      <c r="Y627" s="34"/>
      <c r="Z627" s="34"/>
      <c r="AA627" s="34"/>
      <c r="AB627" s="34"/>
      <c r="AC627" s="34"/>
      <c r="AD627" s="34"/>
      <c r="AE627" s="34"/>
      <c r="AF627" s="34"/>
      <c r="AG627" s="34" t="s">
        <v>102</v>
      </c>
      <c r="AH627" s="34"/>
      <c r="AI627" s="34"/>
      <c r="AJ627" s="34"/>
      <c r="AK627" s="34"/>
      <c r="AL627" s="34"/>
      <c r="AM627" s="34"/>
      <c r="AN627" s="34"/>
      <c r="AO627" s="34"/>
      <c r="AP627" s="34"/>
      <c r="AQ627" s="34"/>
      <c r="AR627" s="34"/>
      <c r="AS627" s="34"/>
      <c r="AT627" s="34"/>
      <c r="AU627" s="34"/>
      <c r="AV627" s="34"/>
      <c r="AW627" s="34"/>
      <c r="AX627" s="34"/>
      <c r="AY627" s="34"/>
      <c r="AZ627" s="34"/>
      <c r="BA627" s="34"/>
      <c r="BB627" s="34"/>
      <c r="BC627" s="34"/>
      <c r="BD627" s="34"/>
      <c r="BE627" s="34"/>
      <c r="BF627" s="34"/>
      <c r="BG627" s="34"/>
      <c r="BH627" s="34"/>
    </row>
    <row r="628" spans="1:60" ht="22.5" outlineLevel="1" x14ac:dyDescent="0.2">
      <c r="A628" s="35"/>
      <c r="B628" s="36"/>
      <c r="C628" s="70" t="s">
        <v>485</v>
      </c>
      <c r="D628" s="71"/>
      <c r="E628" s="72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4"/>
      <c r="Y628" s="34"/>
      <c r="Z628" s="34"/>
      <c r="AA628" s="34"/>
      <c r="AB628" s="34"/>
      <c r="AC628" s="34"/>
      <c r="AD628" s="34"/>
      <c r="AE628" s="34"/>
      <c r="AF628" s="34"/>
      <c r="AG628" s="34" t="s">
        <v>104</v>
      </c>
      <c r="AH628" s="34">
        <v>0</v>
      </c>
      <c r="AI628" s="34"/>
      <c r="AJ628" s="34"/>
      <c r="AK628" s="34"/>
      <c r="AL628" s="34"/>
      <c r="AM628" s="34"/>
      <c r="AN628" s="34"/>
      <c r="AO628" s="34"/>
      <c r="AP628" s="34"/>
      <c r="AQ628" s="34"/>
      <c r="AR628" s="34"/>
      <c r="AS628" s="34"/>
      <c r="AT628" s="34"/>
      <c r="AU628" s="34"/>
      <c r="AV628" s="34"/>
      <c r="AW628" s="34"/>
      <c r="AX628" s="34"/>
      <c r="AY628" s="34"/>
      <c r="AZ628" s="34"/>
      <c r="BA628" s="34"/>
      <c r="BB628" s="34"/>
      <c r="BC628" s="34"/>
      <c r="BD628" s="34"/>
      <c r="BE628" s="34"/>
      <c r="BF628" s="34"/>
      <c r="BG628" s="34"/>
      <c r="BH628" s="34"/>
    </row>
    <row r="629" spans="1:60" outlineLevel="1" x14ac:dyDescent="0.2">
      <c r="A629" s="35"/>
      <c r="B629" s="36"/>
      <c r="C629" s="70" t="s">
        <v>489</v>
      </c>
      <c r="D629" s="71"/>
      <c r="E629" s="72">
        <v>479.95680000000004</v>
      </c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4"/>
      <c r="Y629" s="34"/>
      <c r="Z629" s="34"/>
      <c r="AA629" s="34"/>
      <c r="AB629" s="34"/>
      <c r="AC629" s="34"/>
      <c r="AD629" s="34"/>
      <c r="AE629" s="34"/>
      <c r="AF629" s="34"/>
      <c r="AG629" s="34" t="s">
        <v>104</v>
      </c>
      <c r="AH629" s="34">
        <v>0</v>
      </c>
      <c r="AI629" s="34"/>
      <c r="AJ629" s="34"/>
      <c r="AK629" s="34"/>
      <c r="AL629" s="34"/>
      <c r="AM629" s="34"/>
      <c r="AN629" s="34"/>
      <c r="AO629" s="34"/>
      <c r="AP629" s="34"/>
      <c r="AQ629" s="34"/>
      <c r="AR629" s="34"/>
      <c r="AS629" s="34"/>
      <c r="AT629" s="34"/>
      <c r="AU629" s="34"/>
      <c r="AV629" s="34"/>
      <c r="AW629" s="34"/>
      <c r="AX629" s="34"/>
      <c r="AY629" s="34"/>
      <c r="AZ629" s="34"/>
      <c r="BA629" s="34"/>
      <c r="BB629" s="34"/>
      <c r="BC629" s="34"/>
      <c r="BD629" s="34"/>
      <c r="BE629" s="34"/>
      <c r="BF629" s="34"/>
      <c r="BG629" s="34"/>
      <c r="BH629" s="34"/>
    </row>
    <row r="630" spans="1:60" outlineLevel="1" x14ac:dyDescent="0.2">
      <c r="A630" s="35"/>
      <c r="B630" s="36"/>
      <c r="C630" s="70" t="s">
        <v>390</v>
      </c>
      <c r="D630" s="71"/>
      <c r="E630" s="72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4"/>
      <c r="Y630" s="34"/>
      <c r="Z630" s="34"/>
      <c r="AA630" s="34"/>
      <c r="AB630" s="34"/>
      <c r="AC630" s="34"/>
      <c r="AD630" s="34"/>
      <c r="AE630" s="34"/>
      <c r="AF630" s="34"/>
      <c r="AG630" s="34" t="s">
        <v>104</v>
      </c>
      <c r="AH630" s="34">
        <v>0</v>
      </c>
      <c r="AI630" s="34"/>
      <c r="AJ630" s="34"/>
      <c r="AK630" s="34"/>
      <c r="AL630" s="34"/>
      <c r="AM630" s="34"/>
      <c r="AN630" s="34"/>
      <c r="AO630" s="34"/>
      <c r="AP630" s="34"/>
      <c r="AQ630" s="34"/>
      <c r="AR630" s="34"/>
      <c r="AS630" s="34"/>
      <c r="AT630" s="34"/>
      <c r="AU630" s="34"/>
      <c r="AV630" s="34"/>
      <c r="AW630" s="34"/>
      <c r="AX630" s="34"/>
      <c r="AY630" s="34"/>
      <c r="AZ630" s="34"/>
      <c r="BA630" s="34"/>
      <c r="BB630" s="34"/>
      <c r="BC630" s="34"/>
      <c r="BD630" s="34"/>
      <c r="BE630" s="34"/>
      <c r="BF630" s="34"/>
      <c r="BG630" s="34"/>
      <c r="BH630" s="34"/>
    </row>
    <row r="631" spans="1:60" ht="22.5" outlineLevel="1" x14ac:dyDescent="0.2">
      <c r="A631" s="35"/>
      <c r="B631" s="36"/>
      <c r="C631" s="70" t="s">
        <v>490</v>
      </c>
      <c r="D631" s="71"/>
      <c r="E631" s="72">
        <v>5.6400000000000006</v>
      </c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4"/>
      <c r="Y631" s="34"/>
      <c r="Z631" s="34"/>
      <c r="AA631" s="34"/>
      <c r="AB631" s="34"/>
      <c r="AC631" s="34"/>
      <c r="AD631" s="34"/>
      <c r="AE631" s="34"/>
      <c r="AF631" s="34"/>
      <c r="AG631" s="34" t="s">
        <v>104</v>
      </c>
      <c r="AH631" s="34">
        <v>0</v>
      </c>
      <c r="AI631" s="34"/>
      <c r="AJ631" s="34"/>
      <c r="AK631" s="34"/>
      <c r="AL631" s="34"/>
      <c r="AM631" s="34"/>
      <c r="AN631" s="34"/>
      <c r="AO631" s="34"/>
      <c r="AP631" s="34"/>
      <c r="AQ631" s="34"/>
      <c r="AR631" s="34"/>
      <c r="AS631" s="34"/>
      <c r="AT631" s="34"/>
      <c r="AU631" s="34"/>
      <c r="AV631" s="34"/>
      <c r="AW631" s="34"/>
      <c r="AX631" s="34"/>
      <c r="AY631" s="34"/>
      <c r="AZ631" s="34"/>
      <c r="BA631" s="34"/>
      <c r="BB631" s="34"/>
      <c r="BC631" s="34"/>
      <c r="BD631" s="34"/>
      <c r="BE631" s="34"/>
      <c r="BF631" s="34"/>
      <c r="BG631" s="34"/>
      <c r="BH631" s="34"/>
    </row>
    <row r="632" spans="1:60" outlineLevel="1" x14ac:dyDescent="0.2">
      <c r="A632" s="35"/>
      <c r="B632" s="36"/>
      <c r="C632" s="70" t="s">
        <v>390</v>
      </c>
      <c r="D632" s="71"/>
      <c r="E632" s="72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4"/>
      <c r="Y632" s="34"/>
      <c r="Z632" s="34"/>
      <c r="AA632" s="34"/>
      <c r="AB632" s="34"/>
      <c r="AC632" s="34"/>
      <c r="AD632" s="34"/>
      <c r="AE632" s="34"/>
      <c r="AF632" s="34"/>
      <c r="AG632" s="34" t="s">
        <v>104</v>
      </c>
      <c r="AH632" s="34">
        <v>0</v>
      </c>
      <c r="AI632" s="34"/>
      <c r="AJ632" s="34"/>
      <c r="AK632" s="34"/>
      <c r="AL632" s="34"/>
      <c r="AM632" s="34"/>
      <c r="AN632" s="34"/>
      <c r="AO632" s="34"/>
      <c r="AP632" s="34"/>
      <c r="AQ632" s="34"/>
      <c r="AR632" s="34"/>
      <c r="AS632" s="34"/>
      <c r="AT632" s="34"/>
      <c r="AU632" s="34"/>
      <c r="AV632" s="34"/>
      <c r="AW632" s="34"/>
      <c r="AX632" s="34"/>
      <c r="AY632" s="34"/>
      <c r="AZ632" s="34"/>
      <c r="BA632" s="34"/>
      <c r="BB632" s="34"/>
      <c r="BC632" s="34"/>
      <c r="BD632" s="34"/>
      <c r="BE632" s="34"/>
      <c r="BF632" s="34"/>
      <c r="BG632" s="34"/>
      <c r="BH632" s="34"/>
    </row>
    <row r="633" spans="1:60" outlineLevel="1" x14ac:dyDescent="0.2">
      <c r="A633" s="35"/>
      <c r="B633" s="36"/>
      <c r="C633" s="70" t="s">
        <v>500</v>
      </c>
      <c r="D633" s="71"/>
      <c r="E633" s="72">
        <v>2.0700000000000003</v>
      </c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4"/>
      <c r="Y633" s="34"/>
      <c r="Z633" s="34"/>
      <c r="AA633" s="34"/>
      <c r="AB633" s="34"/>
      <c r="AC633" s="34"/>
      <c r="AD633" s="34"/>
      <c r="AE633" s="34"/>
      <c r="AF633" s="34"/>
      <c r="AG633" s="34" t="s">
        <v>104</v>
      </c>
      <c r="AH633" s="34">
        <v>0</v>
      </c>
      <c r="AI633" s="34"/>
      <c r="AJ633" s="34"/>
      <c r="AK633" s="34"/>
      <c r="AL633" s="34"/>
      <c r="AM633" s="34"/>
      <c r="AN633" s="34"/>
      <c r="AO633" s="34"/>
      <c r="AP633" s="34"/>
      <c r="AQ633" s="34"/>
      <c r="AR633" s="34"/>
      <c r="AS633" s="34"/>
      <c r="AT633" s="34"/>
      <c r="AU633" s="34"/>
      <c r="AV633" s="34"/>
      <c r="AW633" s="34"/>
      <c r="AX633" s="34"/>
      <c r="AY633" s="34"/>
      <c r="AZ633" s="34"/>
      <c r="BA633" s="34"/>
      <c r="BB633" s="34"/>
      <c r="BC633" s="34"/>
      <c r="BD633" s="34"/>
      <c r="BE633" s="34"/>
      <c r="BF633" s="34"/>
      <c r="BG633" s="34"/>
      <c r="BH633" s="34"/>
    </row>
    <row r="634" spans="1:60" outlineLevel="1" x14ac:dyDescent="0.2">
      <c r="A634" s="35"/>
      <c r="B634" s="36"/>
      <c r="C634" s="70" t="s">
        <v>503</v>
      </c>
      <c r="D634" s="71"/>
      <c r="E634" s="72">
        <v>0.28512000000000004</v>
      </c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4"/>
      <c r="Y634" s="34"/>
      <c r="Z634" s="34"/>
      <c r="AA634" s="34"/>
      <c r="AB634" s="34"/>
      <c r="AC634" s="34"/>
      <c r="AD634" s="34"/>
      <c r="AE634" s="34"/>
      <c r="AF634" s="34"/>
      <c r="AG634" s="34" t="s">
        <v>104</v>
      </c>
      <c r="AH634" s="34">
        <v>0</v>
      </c>
      <c r="AI634" s="34"/>
      <c r="AJ634" s="34"/>
      <c r="AK634" s="34"/>
      <c r="AL634" s="34"/>
      <c r="AM634" s="34"/>
      <c r="AN634" s="34"/>
      <c r="AO634" s="34"/>
      <c r="AP634" s="34"/>
      <c r="AQ634" s="34"/>
      <c r="AR634" s="34"/>
      <c r="AS634" s="34"/>
      <c r="AT634" s="34"/>
      <c r="AU634" s="34"/>
      <c r="AV634" s="34"/>
      <c r="AW634" s="34"/>
      <c r="AX634" s="34"/>
      <c r="AY634" s="34"/>
      <c r="AZ634" s="34"/>
      <c r="BA634" s="34"/>
      <c r="BB634" s="34"/>
      <c r="BC634" s="34"/>
      <c r="BD634" s="34"/>
      <c r="BE634" s="34"/>
      <c r="BF634" s="34"/>
      <c r="BG634" s="34"/>
      <c r="BH634" s="34"/>
    </row>
    <row r="635" spans="1:60" outlineLevel="1" x14ac:dyDescent="0.2">
      <c r="A635" s="35"/>
      <c r="B635" s="36"/>
      <c r="C635" s="70" t="s">
        <v>241</v>
      </c>
      <c r="D635" s="71"/>
      <c r="E635" s="72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4"/>
      <c r="Y635" s="34"/>
      <c r="Z635" s="34"/>
      <c r="AA635" s="34"/>
      <c r="AB635" s="34"/>
      <c r="AC635" s="34"/>
      <c r="AD635" s="34"/>
      <c r="AE635" s="34"/>
      <c r="AF635" s="34"/>
      <c r="AG635" s="34" t="s">
        <v>104</v>
      </c>
      <c r="AH635" s="34">
        <v>0</v>
      </c>
      <c r="AI635" s="34"/>
      <c r="AJ635" s="34"/>
      <c r="AK635" s="34"/>
      <c r="AL635" s="34"/>
      <c r="AM635" s="34"/>
      <c r="AN635" s="34"/>
      <c r="AO635" s="34"/>
      <c r="AP635" s="34"/>
      <c r="AQ635" s="34"/>
      <c r="AR635" s="34"/>
      <c r="AS635" s="34"/>
      <c r="AT635" s="34"/>
      <c r="AU635" s="34"/>
      <c r="AV635" s="34"/>
      <c r="AW635" s="34"/>
      <c r="AX635" s="34"/>
      <c r="AY635" s="34"/>
      <c r="AZ635" s="34"/>
      <c r="BA635" s="34"/>
      <c r="BB635" s="34"/>
      <c r="BC635" s="34"/>
      <c r="BD635" s="34"/>
      <c r="BE635" s="34"/>
      <c r="BF635" s="34"/>
      <c r="BG635" s="34"/>
      <c r="BH635" s="34"/>
    </row>
    <row r="636" spans="1:60" ht="22.5" outlineLevel="1" x14ac:dyDescent="0.2">
      <c r="A636" s="35"/>
      <c r="B636" s="36"/>
      <c r="C636" s="70" t="s">
        <v>505</v>
      </c>
      <c r="D636" s="71"/>
      <c r="E636" s="72">
        <v>1.8792000000000002</v>
      </c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4"/>
      <c r="Y636" s="34"/>
      <c r="Z636" s="34"/>
      <c r="AA636" s="34"/>
      <c r="AB636" s="34"/>
      <c r="AC636" s="34"/>
      <c r="AD636" s="34"/>
      <c r="AE636" s="34"/>
      <c r="AF636" s="34"/>
      <c r="AG636" s="34" t="s">
        <v>104</v>
      </c>
      <c r="AH636" s="34">
        <v>0</v>
      </c>
      <c r="AI636" s="34"/>
      <c r="AJ636" s="34"/>
      <c r="AK636" s="34"/>
      <c r="AL636" s="34"/>
      <c r="AM636" s="34"/>
      <c r="AN636" s="34"/>
      <c r="AO636" s="34"/>
      <c r="AP636" s="34"/>
      <c r="AQ636" s="34"/>
      <c r="AR636" s="34"/>
      <c r="AS636" s="34"/>
      <c r="AT636" s="34"/>
      <c r="AU636" s="34"/>
      <c r="AV636" s="34"/>
      <c r="AW636" s="34"/>
      <c r="AX636" s="34"/>
      <c r="AY636" s="34"/>
      <c r="AZ636" s="34"/>
      <c r="BA636" s="34"/>
      <c r="BB636" s="34"/>
      <c r="BC636" s="34"/>
      <c r="BD636" s="34"/>
      <c r="BE636" s="34"/>
      <c r="BF636" s="34"/>
      <c r="BG636" s="34"/>
      <c r="BH636" s="34"/>
    </row>
    <row r="637" spans="1:60" outlineLevel="1" x14ac:dyDescent="0.2">
      <c r="A637" s="35"/>
      <c r="B637" s="36"/>
      <c r="C637" s="70" t="s">
        <v>531</v>
      </c>
      <c r="D637" s="71"/>
      <c r="E637" s="72">
        <v>0.40848000000000001</v>
      </c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4"/>
      <c r="Y637" s="34"/>
      <c r="Z637" s="34"/>
      <c r="AA637" s="34"/>
      <c r="AB637" s="34"/>
      <c r="AC637" s="34"/>
      <c r="AD637" s="34"/>
      <c r="AE637" s="34"/>
      <c r="AF637" s="34"/>
      <c r="AG637" s="34" t="s">
        <v>104</v>
      </c>
      <c r="AH637" s="34">
        <v>0</v>
      </c>
      <c r="AI637" s="34"/>
      <c r="AJ637" s="34"/>
      <c r="AK637" s="34"/>
      <c r="AL637" s="34"/>
      <c r="AM637" s="34"/>
      <c r="AN637" s="34"/>
      <c r="AO637" s="34"/>
      <c r="AP637" s="34"/>
      <c r="AQ637" s="34"/>
      <c r="AR637" s="34"/>
      <c r="AS637" s="34"/>
      <c r="AT637" s="34"/>
      <c r="AU637" s="34"/>
      <c r="AV637" s="34"/>
      <c r="AW637" s="34"/>
      <c r="AX637" s="34"/>
      <c r="AY637" s="34"/>
      <c r="AZ637" s="34"/>
      <c r="BA637" s="34"/>
      <c r="BB637" s="34"/>
      <c r="BC637" s="34"/>
      <c r="BD637" s="34"/>
      <c r="BE637" s="34"/>
      <c r="BF637" s="34"/>
      <c r="BG637" s="34"/>
      <c r="BH637" s="34"/>
    </row>
    <row r="638" spans="1:60" ht="22.5" outlineLevel="1" x14ac:dyDescent="0.2">
      <c r="A638" s="35"/>
      <c r="B638" s="36"/>
      <c r="C638" s="70" t="s">
        <v>532</v>
      </c>
      <c r="D638" s="71"/>
      <c r="E638" s="72">
        <v>34.715250000000005</v>
      </c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4"/>
      <c r="Y638" s="34"/>
      <c r="Z638" s="34"/>
      <c r="AA638" s="34"/>
      <c r="AB638" s="34"/>
      <c r="AC638" s="34"/>
      <c r="AD638" s="34"/>
      <c r="AE638" s="34"/>
      <c r="AF638" s="34"/>
      <c r="AG638" s="34" t="s">
        <v>104</v>
      </c>
      <c r="AH638" s="34">
        <v>0</v>
      </c>
      <c r="AI638" s="34"/>
      <c r="AJ638" s="34"/>
      <c r="AK638" s="34"/>
      <c r="AL638" s="34"/>
      <c r="AM638" s="34"/>
      <c r="AN638" s="34"/>
      <c r="AO638" s="34"/>
      <c r="AP638" s="34"/>
      <c r="AQ638" s="34"/>
      <c r="AR638" s="34"/>
      <c r="AS638" s="34"/>
      <c r="AT638" s="34"/>
      <c r="AU638" s="34"/>
      <c r="AV638" s="34"/>
      <c r="AW638" s="34"/>
      <c r="AX638" s="34"/>
      <c r="AY638" s="34"/>
      <c r="AZ638" s="34"/>
      <c r="BA638" s="34"/>
      <c r="BB638" s="34"/>
      <c r="BC638" s="34"/>
      <c r="BD638" s="34"/>
      <c r="BE638" s="34"/>
      <c r="BF638" s="34"/>
      <c r="BG638" s="34"/>
      <c r="BH638" s="34"/>
    </row>
    <row r="639" spans="1:60" outlineLevel="1" x14ac:dyDescent="0.2">
      <c r="A639" s="25">
        <v>81</v>
      </c>
      <c r="B639" s="26" t="s">
        <v>545</v>
      </c>
      <c r="C639" s="27" t="s">
        <v>546</v>
      </c>
      <c r="D639" s="28" t="s">
        <v>476</v>
      </c>
      <c r="E639" s="29">
        <v>91.54</v>
      </c>
      <c r="F639" s="30"/>
      <c r="G639" s="31">
        <f>ROUND(E639*F639,2)</f>
        <v>0</v>
      </c>
      <c r="H639" s="32"/>
      <c r="I639" s="33">
        <f>ROUND(E639*H639,2)</f>
        <v>0</v>
      </c>
      <c r="J639" s="32"/>
      <c r="K639" s="33">
        <f>ROUND(E639*J639,2)</f>
        <v>0</v>
      </c>
      <c r="L639" s="33">
        <v>21</v>
      </c>
      <c r="M639" s="33">
        <f>G639*(1+L639/100)</f>
        <v>0</v>
      </c>
      <c r="N639" s="33">
        <v>0</v>
      </c>
      <c r="O639" s="33">
        <f>ROUND(E639*N639,2)</f>
        <v>0</v>
      </c>
      <c r="P639" s="33">
        <v>0</v>
      </c>
      <c r="Q639" s="33">
        <f>ROUND(E639*P639,2)</f>
        <v>0</v>
      </c>
      <c r="R639" s="33"/>
      <c r="S639" s="33" t="s">
        <v>100</v>
      </c>
      <c r="T639" s="33" t="s">
        <v>101</v>
      </c>
      <c r="U639" s="33">
        <v>0</v>
      </c>
      <c r="V639" s="33">
        <f>ROUND(E639*U639,2)</f>
        <v>0</v>
      </c>
      <c r="W639" s="33"/>
      <c r="X639" s="34"/>
      <c r="Y639" s="34"/>
      <c r="Z639" s="34"/>
      <c r="AA639" s="34"/>
      <c r="AB639" s="34"/>
      <c r="AC639" s="34"/>
      <c r="AD639" s="34"/>
      <c r="AE639" s="34"/>
      <c r="AF639" s="34"/>
      <c r="AG639" s="34" t="s">
        <v>102</v>
      </c>
      <c r="AH639" s="34"/>
      <c r="AI639" s="34"/>
      <c r="AJ639" s="34"/>
      <c r="AK639" s="34"/>
      <c r="AL639" s="34"/>
      <c r="AM639" s="34"/>
      <c r="AN639" s="34"/>
      <c r="AO639" s="34"/>
      <c r="AP639" s="34"/>
      <c r="AQ639" s="34"/>
      <c r="AR639" s="34"/>
      <c r="AS639" s="34"/>
      <c r="AT639" s="34"/>
      <c r="AU639" s="34"/>
      <c r="AV639" s="34"/>
      <c r="AW639" s="34"/>
      <c r="AX639" s="34"/>
      <c r="AY639" s="34"/>
      <c r="AZ639" s="34"/>
      <c r="BA639" s="34"/>
      <c r="BB639" s="34"/>
      <c r="BC639" s="34"/>
      <c r="BD639" s="34"/>
      <c r="BE639" s="34"/>
      <c r="BF639" s="34"/>
      <c r="BG639" s="34"/>
      <c r="BH639" s="34"/>
    </row>
    <row r="640" spans="1:60" ht="22.5" outlineLevel="1" x14ac:dyDescent="0.2">
      <c r="A640" s="35"/>
      <c r="B640" s="36"/>
      <c r="C640" s="70" t="s">
        <v>485</v>
      </c>
      <c r="D640" s="71"/>
      <c r="E640" s="72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4"/>
      <c r="Y640" s="34"/>
      <c r="Z640" s="34"/>
      <c r="AA640" s="34"/>
      <c r="AB640" s="34"/>
      <c r="AC640" s="34"/>
      <c r="AD640" s="34"/>
      <c r="AE640" s="34"/>
      <c r="AF640" s="34"/>
      <c r="AG640" s="34" t="s">
        <v>104</v>
      </c>
      <c r="AH640" s="34">
        <v>0</v>
      </c>
      <c r="AI640" s="34"/>
      <c r="AJ640" s="34"/>
      <c r="AK640" s="34"/>
      <c r="AL640" s="34"/>
      <c r="AM640" s="34"/>
      <c r="AN640" s="34"/>
      <c r="AO640" s="34"/>
      <c r="AP640" s="34"/>
      <c r="AQ640" s="34"/>
      <c r="AR640" s="34"/>
      <c r="AS640" s="34"/>
      <c r="AT640" s="34"/>
      <c r="AU640" s="34"/>
      <c r="AV640" s="34"/>
      <c r="AW640" s="34"/>
      <c r="AX640" s="34"/>
      <c r="AY640" s="34"/>
      <c r="AZ640" s="34"/>
      <c r="BA640" s="34"/>
      <c r="BB640" s="34"/>
      <c r="BC640" s="34"/>
      <c r="BD640" s="34"/>
      <c r="BE640" s="34"/>
      <c r="BF640" s="34"/>
      <c r="BG640" s="34"/>
      <c r="BH640" s="34"/>
    </row>
    <row r="641" spans="1:60" outlineLevel="1" x14ac:dyDescent="0.2">
      <c r="A641" s="35"/>
      <c r="B641" s="36"/>
      <c r="C641" s="70" t="s">
        <v>533</v>
      </c>
      <c r="D641" s="71"/>
      <c r="E641" s="72">
        <v>9.0750000000000011</v>
      </c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4"/>
      <c r="Y641" s="34"/>
      <c r="Z641" s="34"/>
      <c r="AA641" s="34"/>
      <c r="AB641" s="34"/>
      <c r="AC641" s="34"/>
      <c r="AD641" s="34"/>
      <c r="AE641" s="34"/>
      <c r="AF641" s="34"/>
      <c r="AG641" s="34" t="s">
        <v>104</v>
      </c>
      <c r="AH641" s="34">
        <v>0</v>
      </c>
      <c r="AI641" s="34"/>
      <c r="AJ641" s="34"/>
      <c r="AK641" s="34"/>
      <c r="AL641" s="34"/>
      <c r="AM641" s="34"/>
      <c r="AN641" s="34"/>
      <c r="AO641" s="34"/>
      <c r="AP641" s="34"/>
      <c r="AQ641" s="34"/>
      <c r="AR641" s="34"/>
      <c r="AS641" s="34"/>
      <c r="AT641" s="34"/>
      <c r="AU641" s="34"/>
      <c r="AV641" s="34"/>
      <c r="AW641" s="34"/>
      <c r="AX641" s="34"/>
      <c r="AY641" s="34"/>
      <c r="AZ641" s="34"/>
      <c r="BA641" s="34"/>
      <c r="BB641" s="34"/>
      <c r="BC641" s="34"/>
      <c r="BD641" s="34"/>
      <c r="BE641" s="34"/>
      <c r="BF641" s="34"/>
      <c r="BG641" s="34"/>
      <c r="BH641" s="34"/>
    </row>
    <row r="642" spans="1:60" outlineLevel="1" x14ac:dyDescent="0.2">
      <c r="A642" s="35"/>
      <c r="B642" s="36"/>
      <c r="C642" s="70" t="s">
        <v>534</v>
      </c>
      <c r="D642" s="71"/>
      <c r="E642" s="72">
        <v>17.415000000000003</v>
      </c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4"/>
      <c r="Y642" s="34"/>
      <c r="Z642" s="34"/>
      <c r="AA642" s="34"/>
      <c r="AB642" s="34"/>
      <c r="AC642" s="34"/>
      <c r="AD642" s="34"/>
      <c r="AE642" s="34"/>
      <c r="AF642" s="34"/>
      <c r="AG642" s="34" t="s">
        <v>104</v>
      </c>
      <c r="AH642" s="34">
        <v>0</v>
      </c>
      <c r="AI642" s="34"/>
      <c r="AJ642" s="34"/>
      <c r="AK642" s="34"/>
      <c r="AL642" s="34"/>
      <c r="AM642" s="34"/>
      <c r="AN642" s="34"/>
      <c r="AO642" s="34"/>
      <c r="AP642" s="34"/>
      <c r="AQ642" s="34"/>
      <c r="AR642" s="34"/>
      <c r="AS642" s="34"/>
      <c r="AT642" s="34"/>
      <c r="AU642" s="34"/>
      <c r="AV642" s="34"/>
      <c r="AW642" s="34"/>
      <c r="AX642" s="34"/>
      <c r="AY642" s="34"/>
      <c r="AZ642" s="34"/>
      <c r="BA642" s="34"/>
      <c r="BB642" s="34"/>
      <c r="BC642" s="34"/>
      <c r="BD642" s="34"/>
      <c r="BE642" s="34"/>
      <c r="BF642" s="34"/>
      <c r="BG642" s="34"/>
      <c r="BH642" s="34"/>
    </row>
    <row r="643" spans="1:60" outlineLevel="1" x14ac:dyDescent="0.2">
      <c r="A643" s="35"/>
      <c r="B643" s="36"/>
      <c r="C643" s="70" t="s">
        <v>535</v>
      </c>
      <c r="D643" s="71"/>
      <c r="E643" s="72">
        <v>65.050000000000011</v>
      </c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4"/>
      <c r="Y643" s="34"/>
      <c r="Z643" s="34"/>
      <c r="AA643" s="34"/>
      <c r="AB643" s="34"/>
      <c r="AC643" s="34"/>
      <c r="AD643" s="34"/>
      <c r="AE643" s="34"/>
      <c r="AF643" s="34"/>
      <c r="AG643" s="34" t="s">
        <v>104</v>
      </c>
      <c r="AH643" s="34">
        <v>0</v>
      </c>
      <c r="AI643" s="34"/>
      <c r="AJ643" s="34"/>
      <c r="AK643" s="34"/>
      <c r="AL643" s="34"/>
      <c r="AM643" s="34"/>
      <c r="AN643" s="34"/>
      <c r="AO643" s="34"/>
      <c r="AP643" s="34"/>
      <c r="AQ643" s="34"/>
      <c r="AR643" s="34"/>
      <c r="AS643" s="34"/>
      <c r="AT643" s="34"/>
      <c r="AU643" s="34"/>
      <c r="AV643" s="34"/>
      <c r="AW643" s="34"/>
      <c r="AX643" s="34"/>
      <c r="AY643" s="34"/>
      <c r="AZ643" s="34"/>
      <c r="BA643" s="34"/>
      <c r="BB643" s="34"/>
      <c r="BC643" s="34"/>
      <c r="BD643" s="34"/>
      <c r="BE643" s="34"/>
      <c r="BF643" s="34"/>
      <c r="BG643" s="34"/>
      <c r="BH643" s="34"/>
    </row>
    <row r="644" spans="1:60" outlineLevel="1" x14ac:dyDescent="0.2">
      <c r="A644" s="25">
        <v>82</v>
      </c>
      <c r="B644" s="26" t="s">
        <v>547</v>
      </c>
      <c r="C644" s="27" t="s">
        <v>548</v>
      </c>
      <c r="D644" s="28" t="s">
        <v>476</v>
      </c>
      <c r="E644" s="29">
        <v>90.077680000000001</v>
      </c>
      <c r="F644" s="30"/>
      <c r="G644" s="31">
        <f>ROUND(E644*F644,2)</f>
        <v>0</v>
      </c>
      <c r="H644" s="32"/>
      <c r="I644" s="33">
        <f>ROUND(E644*H644,2)</f>
        <v>0</v>
      </c>
      <c r="J644" s="32"/>
      <c r="K644" s="33">
        <f>ROUND(E644*J644,2)</f>
        <v>0</v>
      </c>
      <c r="L644" s="33">
        <v>21</v>
      </c>
      <c r="M644" s="33">
        <f>G644*(1+L644/100)</f>
        <v>0</v>
      </c>
      <c r="N644" s="33">
        <v>0</v>
      </c>
      <c r="O644" s="33">
        <f>ROUND(E644*N644,2)</f>
        <v>0</v>
      </c>
      <c r="P644" s="33">
        <v>0</v>
      </c>
      <c r="Q644" s="33">
        <f>ROUND(E644*P644,2)</f>
        <v>0</v>
      </c>
      <c r="R644" s="33"/>
      <c r="S644" s="33" t="s">
        <v>100</v>
      </c>
      <c r="T644" s="33" t="s">
        <v>332</v>
      </c>
      <c r="U644" s="33">
        <v>0</v>
      </c>
      <c r="V644" s="33">
        <f>ROUND(E644*U644,2)</f>
        <v>0</v>
      </c>
      <c r="W644" s="33"/>
      <c r="X644" s="34"/>
      <c r="Y644" s="34"/>
      <c r="Z644" s="34"/>
      <c r="AA644" s="34"/>
      <c r="AB644" s="34"/>
      <c r="AC644" s="34"/>
      <c r="AD644" s="34"/>
      <c r="AE644" s="34"/>
      <c r="AF644" s="34"/>
      <c r="AG644" s="34" t="s">
        <v>102</v>
      </c>
      <c r="AH644" s="34"/>
      <c r="AI644" s="34"/>
      <c r="AJ644" s="34"/>
      <c r="AK644" s="34"/>
      <c r="AL644" s="34"/>
      <c r="AM644" s="34"/>
      <c r="AN644" s="34"/>
      <c r="AO644" s="34"/>
      <c r="AP644" s="34"/>
      <c r="AQ644" s="34"/>
      <c r="AR644" s="34"/>
      <c r="AS644" s="34"/>
      <c r="AT644" s="34"/>
      <c r="AU644" s="34"/>
      <c r="AV644" s="34"/>
      <c r="AW644" s="34"/>
      <c r="AX644" s="34"/>
      <c r="AY644" s="34"/>
      <c r="AZ644" s="34"/>
      <c r="BA644" s="34"/>
      <c r="BB644" s="34"/>
      <c r="BC644" s="34"/>
      <c r="BD644" s="34"/>
      <c r="BE644" s="34"/>
      <c r="BF644" s="34"/>
      <c r="BG644" s="34"/>
      <c r="BH644" s="34"/>
    </row>
    <row r="645" spans="1:60" ht="22.5" outlineLevel="1" x14ac:dyDescent="0.2">
      <c r="A645" s="35"/>
      <c r="B645" s="36"/>
      <c r="C645" s="70" t="s">
        <v>485</v>
      </c>
      <c r="D645" s="71"/>
      <c r="E645" s="72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4"/>
      <c r="Y645" s="34"/>
      <c r="Z645" s="34"/>
      <c r="AA645" s="34"/>
      <c r="AB645" s="34"/>
      <c r="AC645" s="34"/>
      <c r="AD645" s="34"/>
      <c r="AE645" s="34"/>
      <c r="AF645" s="34"/>
      <c r="AG645" s="34" t="s">
        <v>104</v>
      </c>
      <c r="AH645" s="34">
        <v>0</v>
      </c>
      <c r="AI645" s="34"/>
      <c r="AJ645" s="34"/>
      <c r="AK645" s="34"/>
      <c r="AL645" s="34"/>
      <c r="AM645" s="34"/>
      <c r="AN645" s="34"/>
      <c r="AO645" s="34"/>
      <c r="AP645" s="34"/>
      <c r="AQ645" s="34"/>
      <c r="AR645" s="34"/>
      <c r="AS645" s="34"/>
      <c r="AT645" s="34"/>
      <c r="AU645" s="34"/>
      <c r="AV645" s="34"/>
      <c r="AW645" s="34"/>
      <c r="AX645" s="34"/>
      <c r="AY645" s="34"/>
      <c r="AZ645" s="34"/>
      <c r="BA645" s="34"/>
      <c r="BB645" s="34"/>
      <c r="BC645" s="34"/>
      <c r="BD645" s="34"/>
      <c r="BE645" s="34"/>
      <c r="BF645" s="34"/>
      <c r="BG645" s="34"/>
      <c r="BH645" s="34"/>
    </row>
    <row r="646" spans="1:60" outlineLevel="1" x14ac:dyDescent="0.2">
      <c r="A646" s="35"/>
      <c r="B646" s="36"/>
      <c r="C646" s="70" t="s">
        <v>486</v>
      </c>
      <c r="D646" s="71"/>
      <c r="E646" s="72">
        <v>87.123080000000002</v>
      </c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4"/>
      <c r="Y646" s="34"/>
      <c r="Z646" s="34"/>
      <c r="AA646" s="34"/>
      <c r="AB646" s="34"/>
      <c r="AC646" s="34"/>
      <c r="AD646" s="34"/>
      <c r="AE646" s="34"/>
      <c r="AF646" s="34"/>
      <c r="AG646" s="34" t="s">
        <v>104</v>
      </c>
      <c r="AH646" s="34">
        <v>0</v>
      </c>
      <c r="AI646" s="34"/>
      <c r="AJ646" s="34"/>
      <c r="AK646" s="34"/>
      <c r="AL646" s="34"/>
      <c r="AM646" s="34"/>
      <c r="AN646" s="34"/>
      <c r="AO646" s="34"/>
      <c r="AP646" s="34"/>
      <c r="AQ646" s="34"/>
      <c r="AR646" s="34"/>
      <c r="AS646" s="34"/>
      <c r="AT646" s="34"/>
      <c r="AU646" s="34"/>
      <c r="AV646" s="34"/>
      <c r="AW646" s="34"/>
      <c r="AX646" s="34"/>
      <c r="AY646" s="34"/>
      <c r="AZ646" s="34"/>
      <c r="BA646" s="34"/>
      <c r="BB646" s="34"/>
      <c r="BC646" s="34"/>
      <c r="BD646" s="34"/>
      <c r="BE646" s="34"/>
      <c r="BF646" s="34"/>
      <c r="BG646" s="34"/>
      <c r="BH646" s="34"/>
    </row>
    <row r="647" spans="1:60" outlineLevel="1" x14ac:dyDescent="0.2">
      <c r="A647" s="35"/>
      <c r="B647" s="36"/>
      <c r="C647" s="70" t="s">
        <v>487</v>
      </c>
      <c r="D647" s="71"/>
      <c r="E647" s="72">
        <v>0.86900000000000011</v>
      </c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4"/>
      <c r="Y647" s="34"/>
      <c r="Z647" s="34"/>
      <c r="AA647" s="34"/>
      <c r="AB647" s="34"/>
      <c r="AC647" s="34"/>
      <c r="AD647" s="34"/>
      <c r="AE647" s="34"/>
      <c r="AF647" s="34"/>
      <c r="AG647" s="34" t="s">
        <v>104</v>
      </c>
      <c r="AH647" s="34">
        <v>0</v>
      </c>
      <c r="AI647" s="34"/>
      <c r="AJ647" s="34"/>
      <c r="AK647" s="34"/>
      <c r="AL647" s="34"/>
      <c r="AM647" s="34"/>
      <c r="AN647" s="34"/>
      <c r="AO647" s="34"/>
      <c r="AP647" s="34"/>
      <c r="AQ647" s="34"/>
      <c r="AR647" s="34"/>
      <c r="AS647" s="34"/>
      <c r="AT647" s="34"/>
      <c r="AU647" s="34"/>
      <c r="AV647" s="34"/>
      <c r="AW647" s="34"/>
      <c r="AX647" s="34"/>
      <c r="AY647" s="34"/>
      <c r="AZ647" s="34"/>
      <c r="BA647" s="34"/>
      <c r="BB647" s="34"/>
      <c r="BC647" s="34"/>
      <c r="BD647" s="34"/>
      <c r="BE647" s="34"/>
      <c r="BF647" s="34"/>
      <c r="BG647" s="34"/>
      <c r="BH647" s="34"/>
    </row>
    <row r="648" spans="1:60" outlineLevel="1" x14ac:dyDescent="0.2">
      <c r="A648" s="35"/>
      <c r="B648" s="36"/>
      <c r="C648" s="70" t="s">
        <v>488</v>
      </c>
      <c r="D648" s="71"/>
      <c r="E648" s="72">
        <v>2.0856000000000003</v>
      </c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4"/>
      <c r="Y648" s="34"/>
      <c r="Z648" s="34"/>
      <c r="AA648" s="34"/>
      <c r="AB648" s="34"/>
      <c r="AC648" s="34"/>
      <c r="AD648" s="34"/>
      <c r="AE648" s="34"/>
      <c r="AF648" s="34"/>
      <c r="AG648" s="34" t="s">
        <v>104</v>
      </c>
      <c r="AH648" s="34">
        <v>0</v>
      </c>
      <c r="AI648" s="34"/>
      <c r="AJ648" s="34"/>
      <c r="AK648" s="34"/>
      <c r="AL648" s="34"/>
      <c r="AM648" s="34"/>
      <c r="AN648" s="34"/>
      <c r="AO648" s="34"/>
      <c r="AP648" s="34"/>
      <c r="AQ648" s="34"/>
      <c r="AR648" s="34"/>
      <c r="AS648" s="34"/>
      <c r="AT648" s="34"/>
      <c r="AU648" s="34"/>
      <c r="AV648" s="34"/>
      <c r="AW648" s="34"/>
      <c r="AX648" s="34"/>
      <c r="AY648" s="34"/>
      <c r="AZ648" s="34"/>
      <c r="BA648" s="34"/>
      <c r="BB648" s="34"/>
      <c r="BC648" s="34"/>
      <c r="BD648" s="34"/>
      <c r="BE648" s="34"/>
      <c r="BF648" s="34"/>
      <c r="BG648" s="34"/>
      <c r="BH648" s="34"/>
    </row>
    <row r="649" spans="1:60" x14ac:dyDescent="0.2">
      <c r="A649" s="65"/>
      <c r="B649" s="66"/>
      <c r="C649" s="74"/>
      <c r="D649" s="67"/>
      <c r="E649" s="65"/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65"/>
      <c r="S649" s="65"/>
      <c r="T649" s="65"/>
      <c r="U649" s="65"/>
      <c r="V649" s="65"/>
      <c r="W649" s="65"/>
      <c r="AE649" s="53">
        <v>15</v>
      </c>
      <c r="AF649" s="53">
        <v>21</v>
      </c>
    </row>
    <row r="650" spans="1:60" x14ac:dyDescent="0.2">
      <c r="A650" s="47"/>
      <c r="B650" s="48" t="s">
        <v>24</v>
      </c>
      <c r="C650" s="49"/>
      <c r="D650" s="50"/>
      <c r="E650" s="51"/>
      <c r="F650" s="51"/>
      <c r="G650" s="52">
        <f>G8+G114+G243+G330+G363+G388+G468+G491+G493+G498</f>
        <v>0</v>
      </c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65"/>
      <c r="S650" s="65"/>
      <c r="T650" s="65"/>
      <c r="U650" s="65"/>
      <c r="V650" s="65"/>
      <c r="W650" s="65"/>
      <c r="AE650" s="53">
        <f>SUMIF(L7:L648,AE649,G7:G648)</f>
        <v>0</v>
      </c>
      <c r="AF650" s="53">
        <f>SUMIF(L7:L648,AF649,G7:G648)</f>
        <v>0</v>
      </c>
      <c r="AG650" s="53" t="s">
        <v>549</v>
      </c>
    </row>
    <row r="651" spans="1:60" x14ac:dyDescent="0.2">
      <c r="A651" s="65"/>
      <c r="B651" s="66"/>
      <c r="C651" s="74"/>
      <c r="D651" s="67"/>
      <c r="E651" s="65"/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65"/>
      <c r="S651" s="65"/>
      <c r="T651" s="65"/>
      <c r="U651" s="65"/>
      <c r="V651" s="65"/>
      <c r="W651" s="65"/>
    </row>
    <row r="652" spans="1:60" x14ac:dyDescent="0.2">
      <c r="A652" s="65"/>
      <c r="B652" s="66"/>
      <c r="C652" s="74"/>
      <c r="D652" s="67"/>
      <c r="E652" s="65"/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65"/>
      <c r="S652" s="65"/>
      <c r="T652" s="65"/>
      <c r="U652" s="65"/>
      <c r="V652" s="65"/>
      <c r="W652" s="65"/>
    </row>
    <row r="653" spans="1:60" x14ac:dyDescent="0.2">
      <c r="A653" s="75" t="s">
        <v>550</v>
      </c>
      <c r="B653" s="75"/>
      <c r="C653" s="76"/>
      <c r="D653" s="67"/>
      <c r="E653" s="65"/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65"/>
      <c r="S653" s="65"/>
      <c r="T653" s="65"/>
      <c r="U653" s="65"/>
      <c r="V653" s="65"/>
      <c r="W653" s="65"/>
    </row>
    <row r="654" spans="1:60" x14ac:dyDescent="0.2">
      <c r="A654" s="77"/>
      <c r="B654" s="78"/>
      <c r="C654" s="79"/>
      <c r="D654" s="78"/>
      <c r="E654" s="78"/>
      <c r="F654" s="78"/>
      <c r="G654" s="80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65"/>
      <c r="S654" s="65"/>
      <c r="T654" s="65"/>
      <c r="U654" s="65"/>
      <c r="V654" s="65"/>
      <c r="W654" s="65"/>
      <c r="AG654" s="53" t="s">
        <v>551</v>
      </c>
    </row>
    <row r="655" spans="1:60" x14ac:dyDescent="0.2">
      <c r="A655" s="81"/>
      <c r="B655" s="82"/>
      <c r="C655" s="83"/>
      <c r="D655" s="82"/>
      <c r="E655" s="82"/>
      <c r="F655" s="82"/>
      <c r="G655" s="84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65"/>
      <c r="S655" s="65"/>
      <c r="T655" s="65"/>
      <c r="U655" s="65"/>
      <c r="V655" s="65"/>
      <c r="W655" s="65"/>
    </row>
    <row r="656" spans="1:60" x14ac:dyDescent="0.2">
      <c r="A656" s="81"/>
      <c r="B656" s="82"/>
      <c r="C656" s="83"/>
      <c r="D656" s="82"/>
      <c r="E656" s="82"/>
      <c r="F656" s="82"/>
      <c r="G656" s="84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65"/>
      <c r="S656" s="65"/>
      <c r="T656" s="65"/>
      <c r="U656" s="65"/>
      <c r="V656" s="65"/>
      <c r="W656" s="65"/>
    </row>
    <row r="657" spans="1:33" x14ac:dyDescent="0.2">
      <c r="A657" s="81"/>
      <c r="B657" s="82"/>
      <c r="C657" s="83"/>
      <c r="D657" s="82"/>
      <c r="E657" s="82"/>
      <c r="F657" s="82"/>
      <c r="G657" s="84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65"/>
      <c r="S657" s="65"/>
      <c r="T657" s="65"/>
      <c r="U657" s="65"/>
      <c r="V657" s="65"/>
      <c r="W657" s="65"/>
    </row>
    <row r="658" spans="1:33" x14ac:dyDescent="0.2">
      <c r="A658" s="85"/>
      <c r="B658" s="86"/>
      <c r="C658" s="87"/>
      <c r="D658" s="86"/>
      <c r="E658" s="86"/>
      <c r="F658" s="86"/>
      <c r="G658" s="88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65"/>
      <c r="S658" s="65"/>
      <c r="T658" s="65"/>
      <c r="U658" s="65"/>
      <c r="V658" s="65"/>
      <c r="W658" s="65"/>
    </row>
    <row r="659" spans="1:33" x14ac:dyDescent="0.2">
      <c r="A659" s="65"/>
      <c r="B659" s="66"/>
      <c r="C659" s="74"/>
      <c r="D659" s="67"/>
      <c r="E659" s="65"/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65"/>
      <c r="S659" s="65"/>
      <c r="T659" s="65"/>
      <c r="U659" s="65"/>
      <c r="V659" s="65"/>
      <c r="W659" s="65"/>
    </row>
    <row r="660" spans="1:33" x14ac:dyDescent="0.2">
      <c r="C660" s="89"/>
      <c r="D660" s="59"/>
      <c r="AG660" s="53" t="s">
        <v>552</v>
      </c>
    </row>
    <row r="661" spans="1:33" x14ac:dyDescent="0.2">
      <c r="D661" s="59"/>
    </row>
    <row r="662" spans="1:33" x14ac:dyDescent="0.2">
      <c r="D662" s="59"/>
    </row>
    <row r="663" spans="1:33" x14ac:dyDescent="0.2">
      <c r="D663" s="59"/>
    </row>
    <row r="664" spans="1:33" x14ac:dyDescent="0.2">
      <c r="D664" s="59"/>
    </row>
    <row r="665" spans="1:33" x14ac:dyDescent="0.2">
      <c r="D665" s="59"/>
    </row>
    <row r="666" spans="1:33" x14ac:dyDescent="0.2">
      <c r="D666" s="59"/>
    </row>
    <row r="667" spans="1:33" x14ac:dyDescent="0.2">
      <c r="D667" s="59"/>
    </row>
    <row r="668" spans="1:33" x14ac:dyDescent="0.2">
      <c r="D668" s="59"/>
    </row>
    <row r="669" spans="1:33" x14ac:dyDescent="0.2">
      <c r="D669" s="59"/>
    </row>
    <row r="670" spans="1:33" x14ac:dyDescent="0.2">
      <c r="D670" s="59"/>
    </row>
    <row r="671" spans="1:33" x14ac:dyDescent="0.2">
      <c r="D671" s="59"/>
    </row>
    <row r="672" spans="1:33" x14ac:dyDescent="0.2">
      <c r="D672" s="59"/>
    </row>
    <row r="673" spans="4:4" x14ac:dyDescent="0.2">
      <c r="D673" s="59"/>
    </row>
    <row r="674" spans="4:4" x14ac:dyDescent="0.2">
      <c r="D674" s="59"/>
    </row>
    <row r="675" spans="4:4" x14ac:dyDescent="0.2">
      <c r="D675" s="59"/>
    </row>
    <row r="676" spans="4:4" x14ac:dyDescent="0.2">
      <c r="D676" s="59"/>
    </row>
    <row r="677" spans="4:4" x14ac:dyDescent="0.2">
      <c r="D677" s="59"/>
    </row>
    <row r="678" spans="4:4" x14ac:dyDescent="0.2">
      <c r="D678" s="59"/>
    </row>
    <row r="679" spans="4:4" x14ac:dyDescent="0.2">
      <c r="D679" s="59"/>
    </row>
    <row r="680" spans="4:4" x14ac:dyDescent="0.2">
      <c r="D680" s="59"/>
    </row>
    <row r="681" spans="4:4" x14ac:dyDescent="0.2">
      <c r="D681" s="59"/>
    </row>
    <row r="682" spans="4:4" x14ac:dyDescent="0.2">
      <c r="D682" s="59"/>
    </row>
    <row r="683" spans="4:4" x14ac:dyDescent="0.2">
      <c r="D683" s="59"/>
    </row>
    <row r="684" spans="4:4" x14ac:dyDescent="0.2">
      <c r="D684" s="59"/>
    </row>
    <row r="685" spans="4:4" x14ac:dyDescent="0.2">
      <c r="D685" s="59"/>
    </row>
    <row r="686" spans="4:4" x14ac:dyDescent="0.2">
      <c r="D686" s="59"/>
    </row>
    <row r="687" spans="4:4" x14ac:dyDescent="0.2">
      <c r="D687" s="59"/>
    </row>
    <row r="688" spans="4:4" x14ac:dyDescent="0.2">
      <c r="D688" s="59"/>
    </row>
    <row r="689" spans="4:4" x14ac:dyDescent="0.2">
      <c r="D689" s="59"/>
    </row>
    <row r="690" spans="4:4" x14ac:dyDescent="0.2">
      <c r="D690" s="59"/>
    </row>
    <row r="691" spans="4:4" x14ac:dyDescent="0.2">
      <c r="D691" s="59"/>
    </row>
    <row r="692" spans="4:4" x14ac:dyDescent="0.2">
      <c r="D692" s="59"/>
    </row>
    <row r="693" spans="4:4" x14ac:dyDescent="0.2">
      <c r="D693" s="59"/>
    </row>
    <row r="694" spans="4:4" x14ac:dyDescent="0.2">
      <c r="D694" s="59"/>
    </row>
    <row r="695" spans="4:4" x14ac:dyDescent="0.2">
      <c r="D695" s="59"/>
    </row>
    <row r="696" spans="4:4" x14ac:dyDescent="0.2">
      <c r="D696" s="59"/>
    </row>
    <row r="697" spans="4:4" x14ac:dyDescent="0.2">
      <c r="D697" s="59"/>
    </row>
    <row r="698" spans="4:4" x14ac:dyDescent="0.2">
      <c r="D698" s="59"/>
    </row>
    <row r="699" spans="4:4" x14ac:dyDescent="0.2">
      <c r="D699" s="59"/>
    </row>
    <row r="700" spans="4:4" x14ac:dyDescent="0.2">
      <c r="D700" s="59"/>
    </row>
    <row r="701" spans="4:4" x14ac:dyDescent="0.2">
      <c r="D701" s="59"/>
    </row>
    <row r="702" spans="4:4" x14ac:dyDescent="0.2">
      <c r="D702" s="59"/>
    </row>
    <row r="703" spans="4:4" x14ac:dyDescent="0.2">
      <c r="D703" s="59"/>
    </row>
    <row r="704" spans="4:4" x14ac:dyDescent="0.2">
      <c r="D704" s="59"/>
    </row>
    <row r="705" spans="4:4" x14ac:dyDescent="0.2">
      <c r="D705" s="59"/>
    </row>
    <row r="706" spans="4:4" x14ac:dyDescent="0.2">
      <c r="D706" s="59"/>
    </row>
    <row r="707" spans="4:4" x14ac:dyDescent="0.2">
      <c r="D707" s="59"/>
    </row>
    <row r="708" spans="4:4" x14ac:dyDescent="0.2">
      <c r="D708" s="59"/>
    </row>
    <row r="709" spans="4:4" x14ac:dyDescent="0.2">
      <c r="D709" s="59"/>
    </row>
    <row r="710" spans="4:4" x14ac:dyDescent="0.2">
      <c r="D710" s="59"/>
    </row>
    <row r="711" spans="4:4" x14ac:dyDescent="0.2">
      <c r="D711" s="59"/>
    </row>
    <row r="712" spans="4:4" x14ac:dyDescent="0.2">
      <c r="D712" s="59"/>
    </row>
    <row r="713" spans="4:4" x14ac:dyDescent="0.2">
      <c r="D713" s="59"/>
    </row>
    <row r="714" spans="4:4" x14ac:dyDescent="0.2">
      <c r="D714" s="59"/>
    </row>
    <row r="715" spans="4:4" x14ac:dyDescent="0.2">
      <c r="D715" s="59"/>
    </row>
    <row r="716" spans="4:4" x14ac:dyDescent="0.2">
      <c r="D716" s="59"/>
    </row>
    <row r="717" spans="4:4" x14ac:dyDescent="0.2">
      <c r="D717" s="59"/>
    </row>
    <row r="718" spans="4:4" x14ac:dyDescent="0.2">
      <c r="D718" s="59"/>
    </row>
    <row r="719" spans="4:4" x14ac:dyDescent="0.2">
      <c r="D719" s="59"/>
    </row>
    <row r="720" spans="4:4" x14ac:dyDescent="0.2">
      <c r="D720" s="59"/>
    </row>
    <row r="721" spans="4:4" x14ac:dyDescent="0.2">
      <c r="D721" s="59"/>
    </row>
    <row r="722" spans="4:4" x14ac:dyDescent="0.2">
      <c r="D722" s="59"/>
    </row>
    <row r="723" spans="4:4" x14ac:dyDescent="0.2">
      <c r="D723" s="59"/>
    </row>
    <row r="724" spans="4:4" x14ac:dyDescent="0.2">
      <c r="D724" s="59"/>
    </row>
    <row r="725" spans="4:4" x14ac:dyDescent="0.2">
      <c r="D725" s="59"/>
    </row>
    <row r="726" spans="4:4" x14ac:dyDescent="0.2">
      <c r="D726" s="59"/>
    </row>
    <row r="727" spans="4:4" x14ac:dyDescent="0.2">
      <c r="D727" s="59"/>
    </row>
    <row r="728" spans="4:4" x14ac:dyDescent="0.2">
      <c r="D728" s="59"/>
    </row>
    <row r="729" spans="4:4" x14ac:dyDescent="0.2">
      <c r="D729" s="59"/>
    </row>
    <row r="730" spans="4:4" x14ac:dyDescent="0.2">
      <c r="D730" s="59"/>
    </row>
    <row r="731" spans="4:4" x14ac:dyDescent="0.2">
      <c r="D731" s="59"/>
    </row>
    <row r="732" spans="4:4" x14ac:dyDescent="0.2">
      <c r="D732" s="59"/>
    </row>
    <row r="733" spans="4:4" x14ac:dyDescent="0.2">
      <c r="D733" s="59"/>
    </row>
    <row r="734" spans="4:4" x14ac:dyDescent="0.2">
      <c r="D734" s="59"/>
    </row>
    <row r="735" spans="4:4" x14ac:dyDescent="0.2">
      <c r="D735" s="59"/>
    </row>
    <row r="736" spans="4:4" x14ac:dyDescent="0.2">
      <c r="D736" s="59"/>
    </row>
    <row r="737" spans="4:4" x14ac:dyDescent="0.2">
      <c r="D737" s="59"/>
    </row>
    <row r="738" spans="4:4" x14ac:dyDescent="0.2">
      <c r="D738" s="59"/>
    </row>
    <row r="739" spans="4:4" x14ac:dyDescent="0.2">
      <c r="D739" s="59"/>
    </row>
    <row r="740" spans="4:4" x14ac:dyDescent="0.2">
      <c r="D740" s="59"/>
    </row>
    <row r="741" spans="4:4" x14ac:dyDescent="0.2">
      <c r="D741" s="59"/>
    </row>
    <row r="742" spans="4:4" x14ac:dyDescent="0.2">
      <c r="D742" s="59"/>
    </row>
    <row r="743" spans="4:4" x14ac:dyDescent="0.2">
      <c r="D743" s="59"/>
    </row>
    <row r="744" spans="4:4" x14ac:dyDescent="0.2">
      <c r="D744" s="59"/>
    </row>
    <row r="745" spans="4:4" x14ac:dyDescent="0.2">
      <c r="D745" s="59"/>
    </row>
    <row r="746" spans="4:4" x14ac:dyDescent="0.2">
      <c r="D746" s="59"/>
    </row>
    <row r="747" spans="4:4" x14ac:dyDescent="0.2">
      <c r="D747" s="59"/>
    </row>
    <row r="748" spans="4:4" x14ac:dyDescent="0.2">
      <c r="D748" s="59"/>
    </row>
    <row r="749" spans="4:4" x14ac:dyDescent="0.2">
      <c r="D749" s="59"/>
    </row>
    <row r="750" spans="4:4" x14ac:dyDescent="0.2">
      <c r="D750" s="59"/>
    </row>
    <row r="751" spans="4:4" x14ac:dyDescent="0.2">
      <c r="D751" s="59"/>
    </row>
    <row r="752" spans="4:4" x14ac:dyDescent="0.2">
      <c r="D752" s="59"/>
    </row>
    <row r="753" spans="4:4" x14ac:dyDescent="0.2">
      <c r="D753" s="59"/>
    </row>
    <row r="754" spans="4:4" x14ac:dyDescent="0.2">
      <c r="D754" s="59"/>
    </row>
    <row r="755" spans="4:4" x14ac:dyDescent="0.2">
      <c r="D755" s="59"/>
    </row>
    <row r="756" spans="4:4" x14ac:dyDescent="0.2">
      <c r="D756" s="59"/>
    </row>
    <row r="757" spans="4:4" x14ac:dyDescent="0.2">
      <c r="D757" s="59"/>
    </row>
    <row r="758" spans="4:4" x14ac:dyDescent="0.2">
      <c r="D758" s="59"/>
    </row>
    <row r="759" spans="4:4" x14ac:dyDescent="0.2">
      <c r="D759" s="59"/>
    </row>
    <row r="760" spans="4:4" x14ac:dyDescent="0.2">
      <c r="D760" s="59"/>
    </row>
    <row r="761" spans="4:4" x14ac:dyDescent="0.2">
      <c r="D761" s="59"/>
    </row>
    <row r="762" spans="4:4" x14ac:dyDescent="0.2">
      <c r="D762" s="59"/>
    </row>
    <row r="763" spans="4:4" x14ac:dyDescent="0.2">
      <c r="D763" s="59"/>
    </row>
    <row r="764" spans="4:4" x14ac:dyDescent="0.2">
      <c r="D764" s="59"/>
    </row>
    <row r="765" spans="4:4" x14ac:dyDescent="0.2">
      <c r="D765" s="59"/>
    </row>
    <row r="766" spans="4:4" x14ac:dyDescent="0.2">
      <c r="D766" s="59"/>
    </row>
    <row r="767" spans="4:4" x14ac:dyDescent="0.2">
      <c r="D767" s="59"/>
    </row>
    <row r="768" spans="4:4" x14ac:dyDescent="0.2">
      <c r="D768" s="59"/>
    </row>
    <row r="769" spans="4:4" x14ac:dyDescent="0.2">
      <c r="D769" s="59"/>
    </row>
    <row r="770" spans="4:4" x14ac:dyDescent="0.2">
      <c r="D770" s="59"/>
    </row>
    <row r="771" spans="4:4" x14ac:dyDescent="0.2">
      <c r="D771" s="59"/>
    </row>
    <row r="772" spans="4:4" x14ac:dyDescent="0.2">
      <c r="D772" s="59"/>
    </row>
    <row r="773" spans="4:4" x14ac:dyDescent="0.2">
      <c r="D773" s="59"/>
    </row>
    <row r="774" spans="4:4" x14ac:dyDescent="0.2">
      <c r="D774" s="59"/>
    </row>
    <row r="775" spans="4:4" x14ac:dyDescent="0.2">
      <c r="D775" s="59"/>
    </row>
    <row r="776" spans="4:4" x14ac:dyDescent="0.2">
      <c r="D776" s="59"/>
    </row>
    <row r="777" spans="4:4" x14ac:dyDescent="0.2">
      <c r="D777" s="59"/>
    </row>
    <row r="778" spans="4:4" x14ac:dyDescent="0.2">
      <c r="D778" s="59"/>
    </row>
    <row r="779" spans="4:4" x14ac:dyDescent="0.2">
      <c r="D779" s="59"/>
    </row>
    <row r="780" spans="4:4" x14ac:dyDescent="0.2">
      <c r="D780" s="59"/>
    </row>
    <row r="781" spans="4:4" x14ac:dyDescent="0.2">
      <c r="D781" s="59"/>
    </row>
    <row r="782" spans="4:4" x14ac:dyDescent="0.2">
      <c r="D782" s="59"/>
    </row>
    <row r="783" spans="4:4" x14ac:dyDescent="0.2">
      <c r="D783" s="59"/>
    </row>
    <row r="784" spans="4:4" x14ac:dyDescent="0.2">
      <c r="D784" s="59"/>
    </row>
    <row r="785" spans="4:4" x14ac:dyDescent="0.2">
      <c r="D785" s="59"/>
    </row>
    <row r="786" spans="4:4" x14ac:dyDescent="0.2">
      <c r="D786" s="59"/>
    </row>
    <row r="787" spans="4:4" x14ac:dyDescent="0.2">
      <c r="D787" s="59"/>
    </row>
    <row r="788" spans="4:4" x14ac:dyDescent="0.2">
      <c r="D788" s="59"/>
    </row>
    <row r="789" spans="4:4" x14ac:dyDescent="0.2">
      <c r="D789" s="59"/>
    </row>
    <row r="790" spans="4:4" x14ac:dyDescent="0.2">
      <c r="D790" s="59"/>
    </row>
    <row r="791" spans="4:4" x14ac:dyDescent="0.2">
      <c r="D791" s="59"/>
    </row>
    <row r="792" spans="4:4" x14ac:dyDescent="0.2">
      <c r="D792" s="59"/>
    </row>
    <row r="793" spans="4:4" x14ac:dyDescent="0.2">
      <c r="D793" s="59"/>
    </row>
    <row r="794" spans="4:4" x14ac:dyDescent="0.2">
      <c r="D794" s="59"/>
    </row>
    <row r="795" spans="4:4" x14ac:dyDescent="0.2">
      <c r="D795" s="59"/>
    </row>
    <row r="796" spans="4:4" x14ac:dyDescent="0.2">
      <c r="D796" s="59"/>
    </row>
    <row r="797" spans="4:4" x14ac:dyDescent="0.2">
      <c r="D797" s="59"/>
    </row>
    <row r="798" spans="4:4" x14ac:dyDescent="0.2">
      <c r="D798" s="59"/>
    </row>
    <row r="799" spans="4:4" x14ac:dyDescent="0.2">
      <c r="D799" s="59"/>
    </row>
    <row r="800" spans="4:4" x14ac:dyDescent="0.2">
      <c r="D800" s="59"/>
    </row>
    <row r="801" spans="4:4" x14ac:dyDescent="0.2">
      <c r="D801" s="59"/>
    </row>
    <row r="802" spans="4:4" x14ac:dyDescent="0.2">
      <c r="D802" s="59"/>
    </row>
    <row r="803" spans="4:4" x14ac:dyDescent="0.2">
      <c r="D803" s="59"/>
    </row>
    <row r="804" spans="4:4" x14ac:dyDescent="0.2">
      <c r="D804" s="59"/>
    </row>
    <row r="805" spans="4:4" x14ac:dyDescent="0.2">
      <c r="D805" s="59"/>
    </row>
    <row r="806" spans="4:4" x14ac:dyDescent="0.2">
      <c r="D806" s="59"/>
    </row>
    <row r="807" spans="4:4" x14ac:dyDescent="0.2">
      <c r="D807" s="59"/>
    </row>
    <row r="808" spans="4:4" x14ac:dyDescent="0.2">
      <c r="D808" s="59"/>
    </row>
    <row r="809" spans="4:4" x14ac:dyDescent="0.2">
      <c r="D809" s="59"/>
    </row>
    <row r="810" spans="4:4" x14ac:dyDescent="0.2">
      <c r="D810" s="59"/>
    </row>
    <row r="811" spans="4:4" x14ac:dyDescent="0.2">
      <c r="D811" s="59"/>
    </row>
    <row r="812" spans="4:4" x14ac:dyDescent="0.2">
      <c r="D812" s="59"/>
    </row>
    <row r="813" spans="4:4" x14ac:dyDescent="0.2">
      <c r="D813" s="59"/>
    </row>
    <row r="814" spans="4:4" x14ac:dyDescent="0.2">
      <c r="D814" s="59"/>
    </row>
    <row r="815" spans="4:4" x14ac:dyDescent="0.2">
      <c r="D815" s="59"/>
    </row>
    <row r="816" spans="4:4" x14ac:dyDescent="0.2">
      <c r="D816" s="59"/>
    </row>
    <row r="817" spans="4:4" x14ac:dyDescent="0.2">
      <c r="D817" s="59"/>
    </row>
    <row r="818" spans="4:4" x14ac:dyDescent="0.2">
      <c r="D818" s="59"/>
    </row>
    <row r="819" spans="4:4" x14ac:dyDescent="0.2">
      <c r="D819" s="59"/>
    </row>
    <row r="820" spans="4:4" x14ac:dyDescent="0.2">
      <c r="D820" s="59"/>
    </row>
    <row r="821" spans="4:4" x14ac:dyDescent="0.2">
      <c r="D821" s="59"/>
    </row>
    <row r="822" spans="4:4" x14ac:dyDescent="0.2">
      <c r="D822" s="59"/>
    </row>
    <row r="823" spans="4:4" x14ac:dyDescent="0.2">
      <c r="D823" s="59"/>
    </row>
    <row r="824" spans="4:4" x14ac:dyDescent="0.2">
      <c r="D824" s="59"/>
    </row>
    <row r="825" spans="4:4" x14ac:dyDescent="0.2">
      <c r="D825" s="59"/>
    </row>
    <row r="826" spans="4:4" x14ac:dyDescent="0.2">
      <c r="D826" s="59"/>
    </row>
    <row r="827" spans="4:4" x14ac:dyDescent="0.2">
      <c r="D827" s="59"/>
    </row>
    <row r="828" spans="4:4" x14ac:dyDescent="0.2">
      <c r="D828" s="59"/>
    </row>
    <row r="829" spans="4:4" x14ac:dyDescent="0.2">
      <c r="D829" s="59"/>
    </row>
    <row r="830" spans="4:4" x14ac:dyDescent="0.2">
      <c r="D830" s="59"/>
    </row>
    <row r="831" spans="4:4" x14ac:dyDescent="0.2">
      <c r="D831" s="59"/>
    </row>
    <row r="832" spans="4:4" x14ac:dyDescent="0.2">
      <c r="D832" s="59"/>
    </row>
    <row r="833" spans="4:4" x14ac:dyDescent="0.2">
      <c r="D833" s="59"/>
    </row>
    <row r="834" spans="4:4" x14ac:dyDescent="0.2">
      <c r="D834" s="59"/>
    </row>
    <row r="835" spans="4:4" x14ac:dyDescent="0.2">
      <c r="D835" s="59"/>
    </row>
    <row r="836" spans="4:4" x14ac:dyDescent="0.2">
      <c r="D836" s="59"/>
    </row>
    <row r="837" spans="4:4" x14ac:dyDescent="0.2">
      <c r="D837" s="59"/>
    </row>
    <row r="838" spans="4:4" x14ac:dyDescent="0.2">
      <c r="D838" s="59"/>
    </row>
    <row r="839" spans="4:4" x14ac:dyDescent="0.2">
      <c r="D839" s="59"/>
    </row>
    <row r="840" spans="4:4" x14ac:dyDescent="0.2">
      <c r="D840" s="59"/>
    </row>
    <row r="841" spans="4:4" x14ac:dyDescent="0.2">
      <c r="D841" s="59"/>
    </row>
    <row r="842" spans="4:4" x14ac:dyDescent="0.2">
      <c r="D842" s="59"/>
    </row>
    <row r="843" spans="4:4" x14ac:dyDescent="0.2">
      <c r="D843" s="59"/>
    </row>
    <row r="844" spans="4:4" x14ac:dyDescent="0.2">
      <c r="D844" s="59"/>
    </row>
    <row r="845" spans="4:4" x14ac:dyDescent="0.2">
      <c r="D845" s="59"/>
    </row>
    <row r="846" spans="4:4" x14ac:dyDescent="0.2">
      <c r="D846" s="59"/>
    </row>
    <row r="847" spans="4:4" x14ac:dyDescent="0.2">
      <c r="D847" s="59"/>
    </row>
    <row r="848" spans="4:4" x14ac:dyDescent="0.2">
      <c r="D848" s="59"/>
    </row>
    <row r="849" spans="4:4" x14ac:dyDescent="0.2">
      <c r="D849" s="59"/>
    </row>
    <row r="850" spans="4:4" x14ac:dyDescent="0.2">
      <c r="D850" s="59"/>
    </row>
    <row r="851" spans="4:4" x14ac:dyDescent="0.2">
      <c r="D851" s="59"/>
    </row>
    <row r="852" spans="4:4" x14ac:dyDescent="0.2">
      <c r="D852" s="59"/>
    </row>
    <row r="853" spans="4:4" x14ac:dyDescent="0.2">
      <c r="D853" s="59"/>
    </row>
    <row r="854" spans="4:4" x14ac:dyDescent="0.2">
      <c r="D854" s="59"/>
    </row>
    <row r="855" spans="4:4" x14ac:dyDescent="0.2">
      <c r="D855" s="59"/>
    </row>
    <row r="856" spans="4:4" x14ac:dyDescent="0.2">
      <c r="D856" s="59"/>
    </row>
    <row r="857" spans="4:4" x14ac:dyDescent="0.2">
      <c r="D857" s="59"/>
    </row>
    <row r="858" spans="4:4" x14ac:dyDescent="0.2">
      <c r="D858" s="59"/>
    </row>
    <row r="859" spans="4:4" x14ac:dyDescent="0.2">
      <c r="D859" s="59"/>
    </row>
    <row r="860" spans="4:4" x14ac:dyDescent="0.2">
      <c r="D860" s="59"/>
    </row>
    <row r="861" spans="4:4" x14ac:dyDescent="0.2">
      <c r="D861" s="59"/>
    </row>
    <row r="862" spans="4:4" x14ac:dyDescent="0.2">
      <c r="D862" s="59"/>
    </row>
    <row r="863" spans="4:4" x14ac:dyDescent="0.2">
      <c r="D863" s="59"/>
    </row>
    <row r="864" spans="4:4" x14ac:dyDescent="0.2">
      <c r="D864" s="59"/>
    </row>
    <row r="865" spans="4:4" x14ac:dyDescent="0.2">
      <c r="D865" s="59"/>
    </row>
    <row r="866" spans="4:4" x14ac:dyDescent="0.2">
      <c r="D866" s="59"/>
    </row>
    <row r="867" spans="4:4" x14ac:dyDescent="0.2">
      <c r="D867" s="59"/>
    </row>
    <row r="868" spans="4:4" x14ac:dyDescent="0.2">
      <c r="D868" s="59"/>
    </row>
    <row r="869" spans="4:4" x14ac:dyDescent="0.2">
      <c r="D869" s="59"/>
    </row>
    <row r="870" spans="4:4" x14ac:dyDescent="0.2">
      <c r="D870" s="59"/>
    </row>
    <row r="871" spans="4:4" x14ac:dyDescent="0.2">
      <c r="D871" s="59"/>
    </row>
    <row r="872" spans="4:4" x14ac:dyDescent="0.2">
      <c r="D872" s="59"/>
    </row>
    <row r="873" spans="4:4" x14ac:dyDescent="0.2">
      <c r="D873" s="59"/>
    </row>
    <row r="874" spans="4:4" x14ac:dyDescent="0.2">
      <c r="D874" s="59"/>
    </row>
    <row r="875" spans="4:4" x14ac:dyDescent="0.2">
      <c r="D875" s="59"/>
    </row>
    <row r="876" spans="4:4" x14ac:dyDescent="0.2">
      <c r="D876" s="59"/>
    </row>
    <row r="877" spans="4:4" x14ac:dyDescent="0.2">
      <c r="D877" s="59"/>
    </row>
    <row r="878" spans="4:4" x14ac:dyDescent="0.2">
      <c r="D878" s="59"/>
    </row>
    <row r="879" spans="4:4" x14ac:dyDescent="0.2">
      <c r="D879" s="59"/>
    </row>
    <row r="880" spans="4:4" x14ac:dyDescent="0.2">
      <c r="D880" s="59"/>
    </row>
    <row r="881" spans="4:4" x14ac:dyDescent="0.2">
      <c r="D881" s="59"/>
    </row>
    <row r="882" spans="4:4" x14ac:dyDescent="0.2">
      <c r="D882" s="59"/>
    </row>
    <row r="883" spans="4:4" x14ac:dyDescent="0.2">
      <c r="D883" s="59"/>
    </row>
    <row r="884" spans="4:4" x14ac:dyDescent="0.2">
      <c r="D884" s="59"/>
    </row>
    <row r="885" spans="4:4" x14ac:dyDescent="0.2">
      <c r="D885" s="59"/>
    </row>
    <row r="886" spans="4:4" x14ac:dyDescent="0.2">
      <c r="D886" s="59"/>
    </row>
    <row r="887" spans="4:4" x14ac:dyDescent="0.2">
      <c r="D887" s="59"/>
    </row>
    <row r="888" spans="4:4" x14ac:dyDescent="0.2">
      <c r="D888" s="59"/>
    </row>
    <row r="889" spans="4:4" x14ac:dyDescent="0.2">
      <c r="D889" s="59"/>
    </row>
    <row r="890" spans="4:4" x14ac:dyDescent="0.2">
      <c r="D890" s="59"/>
    </row>
    <row r="891" spans="4:4" x14ac:dyDescent="0.2">
      <c r="D891" s="59"/>
    </row>
    <row r="892" spans="4:4" x14ac:dyDescent="0.2">
      <c r="D892" s="59"/>
    </row>
    <row r="893" spans="4:4" x14ac:dyDescent="0.2">
      <c r="D893" s="59"/>
    </row>
    <row r="894" spans="4:4" x14ac:dyDescent="0.2">
      <c r="D894" s="59"/>
    </row>
    <row r="895" spans="4:4" x14ac:dyDescent="0.2">
      <c r="D895" s="59"/>
    </row>
    <row r="896" spans="4:4" x14ac:dyDescent="0.2">
      <c r="D896" s="59"/>
    </row>
    <row r="897" spans="4:4" x14ac:dyDescent="0.2">
      <c r="D897" s="59"/>
    </row>
    <row r="898" spans="4:4" x14ac:dyDescent="0.2">
      <c r="D898" s="59"/>
    </row>
    <row r="899" spans="4:4" x14ac:dyDescent="0.2">
      <c r="D899" s="59"/>
    </row>
    <row r="900" spans="4:4" x14ac:dyDescent="0.2">
      <c r="D900" s="59"/>
    </row>
    <row r="901" spans="4:4" x14ac:dyDescent="0.2">
      <c r="D901" s="59"/>
    </row>
    <row r="902" spans="4:4" x14ac:dyDescent="0.2">
      <c r="D902" s="59"/>
    </row>
    <row r="903" spans="4:4" x14ac:dyDescent="0.2">
      <c r="D903" s="59"/>
    </row>
    <row r="904" spans="4:4" x14ac:dyDescent="0.2">
      <c r="D904" s="59"/>
    </row>
    <row r="905" spans="4:4" x14ac:dyDescent="0.2">
      <c r="D905" s="59"/>
    </row>
    <row r="906" spans="4:4" x14ac:dyDescent="0.2">
      <c r="D906" s="59"/>
    </row>
    <row r="907" spans="4:4" x14ac:dyDescent="0.2">
      <c r="D907" s="59"/>
    </row>
    <row r="908" spans="4:4" x14ac:dyDescent="0.2">
      <c r="D908" s="59"/>
    </row>
    <row r="909" spans="4:4" x14ac:dyDescent="0.2">
      <c r="D909" s="59"/>
    </row>
    <row r="910" spans="4:4" x14ac:dyDescent="0.2">
      <c r="D910" s="59"/>
    </row>
    <row r="911" spans="4:4" x14ac:dyDescent="0.2">
      <c r="D911" s="59"/>
    </row>
    <row r="912" spans="4:4" x14ac:dyDescent="0.2">
      <c r="D912" s="59"/>
    </row>
    <row r="913" spans="4:4" x14ac:dyDescent="0.2">
      <c r="D913" s="59"/>
    </row>
    <row r="914" spans="4:4" x14ac:dyDescent="0.2">
      <c r="D914" s="59"/>
    </row>
    <row r="915" spans="4:4" x14ac:dyDescent="0.2">
      <c r="D915" s="59"/>
    </row>
    <row r="916" spans="4:4" x14ac:dyDescent="0.2">
      <c r="D916" s="59"/>
    </row>
    <row r="917" spans="4:4" x14ac:dyDescent="0.2">
      <c r="D917" s="59"/>
    </row>
    <row r="918" spans="4:4" x14ac:dyDescent="0.2">
      <c r="D918" s="59"/>
    </row>
    <row r="919" spans="4:4" x14ac:dyDescent="0.2">
      <c r="D919" s="59"/>
    </row>
    <row r="920" spans="4:4" x14ac:dyDescent="0.2">
      <c r="D920" s="59"/>
    </row>
    <row r="921" spans="4:4" x14ac:dyDescent="0.2">
      <c r="D921" s="59"/>
    </row>
    <row r="922" spans="4:4" x14ac:dyDescent="0.2">
      <c r="D922" s="59"/>
    </row>
    <row r="923" spans="4:4" x14ac:dyDescent="0.2">
      <c r="D923" s="59"/>
    </row>
    <row r="924" spans="4:4" x14ac:dyDescent="0.2">
      <c r="D924" s="59"/>
    </row>
    <row r="925" spans="4:4" x14ac:dyDescent="0.2">
      <c r="D925" s="59"/>
    </row>
    <row r="926" spans="4:4" x14ac:dyDescent="0.2">
      <c r="D926" s="59"/>
    </row>
    <row r="927" spans="4:4" x14ac:dyDescent="0.2">
      <c r="D927" s="59"/>
    </row>
    <row r="928" spans="4:4" x14ac:dyDescent="0.2">
      <c r="D928" s="59"/>
    </row>
    <row r="929" spans="4:4" x14ac:dyDescent="0.2">
      <c r="D929" s="59"/>
    </row>
    <row r="930" spans="4:4" x14ac:dyDescent="0.2">
      <c r="D930" s="59"/>
    </row>
    <row r="931" spans="4:4" x14ac:dyDescent="0.2">
      <c r="D931" s="59"/>
    </row>
    <row r="932" spans="4:4" x14ac:dyDescent="0.2">
      <c r="D932" s="59"/>
    </row>
    <row r="933" spans="4:4" x14ac:dyDescent="0.2">
      <c r="D933" s="59"/>
    </row>
    <row r="934" spans="4:4" x14ac:dyDescent="0.2">
      <c r="D934" s="59"/>
    </row>
    <row r="935" spans="4:4" x14ac:dyDescent="0.2">
      <c r="D935" s="59"/>
    </row>
    <row r="936" spans="4:4" x14ac:dyDescent="0.2">
      <c r="D936" s="59"/>
    </row>
    <row r="937" spans="4:4" x14ac:dyDescent="0.2">
      <c r="D937" s="59"/>
    </row>
    <row r="938" spans="4:4" x14ac:dyDescent="0.2">
      <c r="D938" s="59"/>
    </row>
    <row r="939" spans="4:4" x14ac:dyDescent="0.2">
      <c r="D939" s="59"/>
    </row>
    <row r="940" spans="4:4" x14ac:dyDescent="0.2">
      <c r="D940" s="59"/>
    </row>
    <row r="941" spans="4:4" x14ac:dyDescent="0.2">
      <c r="D941" s="59"/>
    </row>
    <row r="942" spans="4:4" x14ac:dyDescent="0.2">
      <c r="D942" s="59"/>
    </row>
    <row r="943" spans="4:4" x14ac:dyDescent="0.2">
      <c r="D943" s="59"/>
    </row>
    <row r="944" spans="4:4" x14ac:dyDescent="0.2">
      <c r="D944" s="59"/>
    </row>
    <row r="945" spans="4:4" x14ac:dyDescent="0.2">
      <c r="D945" s="59"/>
    </row>
    <row r="946" spans="4:4" x14ac:dyDescent="0.2">
      <c r="D946" s="59"/>
    </row>
    <row r="947" spans="4:4" x14ac:dyDescent="0.2">
      <c r="D947" s="59"/>
    </row>
    <row r="948" spans="4:4" x14ac:dyDescent="0.2">
      <c r="D948" s="59"/>
    </row>
    <row r="949" spans="4:4" x14ac:dyDescent="0.2">
      <c r="D949" s="59"/>
    </row>
    <row r="950" spans="4:4" x14ac:dyDescent="0.2">
      <c r="D950" s="59"/>
    </row>
    <row r="951" spans="4:4" x14ac:dyDescent="0.2">
      <c r="D951" s="59"/>
    </row>
    <row r="952" spans="4:4" x14ac:dyDescent="0.2">
      <c r="D952" s="59"/>
    </row>
    <row r="953" spans="4:4" x14ac:dyDescent="0.2">
      <c r="D953" s="59"/>
    </row>
    <row r="954" spans="4:4" x14ac:dyDescent="0.2">
      <c r="D954" s="59"/>
    </row>
    <row r="955" spans="4:4" x14ac:dyDescent="0.2">
      <c r="D955" s="59"/>
    </row>
    <row r="956" spans="4:4" x14ac:dyDescent="0.2">
      <c r="D956" s="59"/>
    </row>
    <row r="957" spans="4:4" x14ac:dyDescent="0.2">
      <c r="D957" s="59"/>
    </row>
    <row r="958" spans="4:4" x14ac:dyDescent="0.2">
      <c r="D958" s="59"/>
    </row>
    <row r="959" spans="4:4" x14ac:dyDescent="0.2">
      <c r="D959" s="59"/>
    </row>
    <row r="960" spans="4:4" x14ac:dyDescent="0.2">
      <c r="D960" s="59"/>
    </row>
    <row r="961" spans="4:4" x14ac:dyDescent="0.2">
      <c r="D961" s="59"/>
    </row>
    <row r="962" spans="4:4" x14ac:dyDescent="0.2">
      <c r="D962" s="59"/>
    </row>
    <row r="963" spans="4:4" x14ac:dyDescent="0.2">
      <c r="D963" s="59"/>
    </row>
    <row r="964" spans="4:4" x14ac:dyDescent="0.2">
      <c r="D964" s="59"/>
    </row>
    <row r="965" spans="4:4" x14ac:dyDescent="0.2">
      <c r="D965" s="59"/>
    </row>
    <row r="966" spans="4:4" x14ac:dyDescent="0.2">
      <c r="D966" s="59"/>
    </row>
    <row r="967" spans="4:4" x14ac:dyDescent="0.2">
      <c r="D967" s="59"/>
    </row>
    <row r="968" spans="4:4" x14ac:dyDescent="0.2">
      <c r="D968" s="59"/>
    </row>
    <row r="969" spans="4:4" x14ac:dyDescent="0.2">
      <c r="D969" s="59"/>
    </row>
    <row r="970" spans="4:4" x14ac:dyDescent="0.2">
      <c r="D970" s="59"/>
    </row>
    <row r="971" spans="4:4" x14ac:dyDescent="0.2">
      <c r="D971" s="59"/>
    </row>
    <row r="972" spans="4:4" x14ac:dyDescent="0.2">
      <c r="D972" s="59"/>
    </row>
    <row r="973" spans="4:4" x14ac:dyDescent="0.2">
      <c r="D973" s="59"/>
    </row>
    <row r="974" spans="4:4" x14ac:dyDescent="0.2">
      <c r="D974" s="59"/>
    </row>
    <row r="975" spans="4:4" x14ac:dyDescent="0.2">
      <c r="D975" s="59"/>
    </row>
    <row r="976" spans="4:4" x14ac:dyDescent="0.2">
      <c r="D976" s="59"/>
    </row>
    <row r="977" spans="4:4" x14ac:dyDescent="0.2">
      <c r="D977" s="59"/>
    </row>
    <row r="978" spans="4:4" x14ac:dyDescent="0.2">
      <c r="D978" s="59"/>
    </row>
    <row r="979" spans="4:4" x14ac:dyDescent="0.2">
      <c r="D979" s="59"/>
    </row>
    <row r="980" spans="4:4" x14ac:dyDescent="0.2">
      <c r="D980" s="59"/>
    </row>
    <row r="981" spans="4:4" x14ac:dyDescent="0.2">
      <c r="D981" s="59"/>
    </row>
    <row r="982" spans="4:4" x14ac:dyDescent="0.2">
      <c r="D982" s="59"/>
    </row>
    <row r="983" spans="4:4" x14ac:dyDescent="0.2">
      <c r="D983" s="59"/>
    </row>
    <row r="984" spans="4:4" x14ac:dyDescent="0.2">
      <c r="D984" s="59"/>
    </row>
    <row r="985" spans="4:4" x14ac:dyDescent="0.2">
      <c r="D985" s="59"/>
    </row>
    <row r="986" spans="4:4" x14ac:dyDescent="0.2">
      <c r="D986" s="59"/>
    </row>
    <row r="987" spans="4:4" x14ac:dyDescent="0.2">
      <c r="D987" s="59"/>
    </row>
    <row r="988" spans="4:4" x14ac:dyDescent="0.2">
      <c r="D988" s="59"/>
    </row>
    <row r="989" spans="4:4" x14ac:dyDescent="0.2">
      <c r="D989" s="59"/>
    </row>
    <row r="990" spans="4:4" x14ac:dyDescent="0.2">
      <c r="D990" s="59"/>
    </row>
    <row r="991" spans="4:4" x14ac:dyDescent="0.2">
      <c r="D991" s="59"/>
    </row>
    <row r="992" spans="4:4" x14ac:dyDescent="0.2">
      <c r="D992" s="59"/>
    </row>
    <row r="993" spans="4:4" x14ac:dyDescent="0.2">
      <c r="D993" s="59"/>
    </row>
    <row r="994" spans="4:4" x14ac:dyDescent="0.2">
      <c r="D994" s="59"/>
    </row>
    <row r="995" spans="4:4" x14ac:dyDescent="0.2">
      <c r="D995" s="59"/>
    </row>
    <row r="996" spans="4:4" x14ac:dyDescent="0.2">
      <c r="D996" s="59"/>
    </row>
    <row r="997" spans="4:4" x14ac:dyDescent="0.2">
      <c r="D997" s="59"/>
    </row>
    <row r="998" spans="4:4" x14ac:dyDescent="0.2">
      <c r="D998" s="59"/>
    </row>
    <row r="999" spans="4:4" x14ac:dyDescent="0.2">
      <c r="D999" s="59"/>
    </row>
    <row r="1000" spans="4:4" x14ac:dyDescent="0.2">
      <c r="D1000" s="59"/>
    </row>
    <row r="1001" spans="4:4" x14ac:dyDescent="0.2">
      <c r="D1001" s="59"/>
    </row>
    <row r="1002" spans="4:4" x14ac:dyDescent="0.2">
      <c r="D1002" s="59"/>
    </row>
    <row r="1003" spans="4:4" x14ac:dyDescent="0.2">
      <c r="D1003" s="59"/>
    </row>
    <row r="1004" spans="4:4" x14ac:dyDescent="0.2">
      <c r="D1004" s="59"/>
    </row>
    <row r="1005" spans="4:4" x14ac:dyDescent="0.2">
      <c r="D1005" s="59"/>
    </row>
    <row r="1006" spans="4:4" x14ac:dyDescent="0.2">
      <c r="D1006" s="59"/>
    </row>
    <row r="1007" spans="4:4" x14ac:dyDescent="0.2">
      <c r="D1007" s="59"/>
    </row>
    <row r="1008" spans="4:4" x14ac:dyDescent="0.2">
      <c r="D1008" s="59"/>
    </row>
    <row r="1009" spans="4:4" x14ac:dyDescent="0.2">
      <c r="D1009" s="59"/>
    </row>
    <row r="1010" spans="4:4" x14ac:dyDescent="0.2">
      <c r="D1010" s="59"/>
    </row>
    <row r="1011" spans="4:4" x14ac:dyDescent="0.2">
      <c r="D1011" s="59"/>
    </row>
    <row r="1012" spans="4:4" x14ac:dyDescent="0.2">
      <c r="D1012" s="59"/>
    </row>
    <row r="1013" spans="4:4" x14ac:dyDescent="0.2">
      <c r="D1013" s="59"/>
    </row>
    <row r="1014" spans="4:4" x14ac:dyDescent="0.2">
      <c r="D1014" s="59"/>
    </row>
    <row r="1015" spans="4:4" x14ac:dyDescent="0.2">
      <c r="D1015" s="59"/>
    </row>
    <row r="1016" spans="4:4" x14ac:dyDescent="0.2">
      <c r="D1016" s="59"/>
    </row>
    <row r="1017" spans="4:4" x14ac:dyDescent="0.2">
      <c r="D1017" s="59"/>
    </row>
    <row r="1018" spans="4:4" x14ac:dyDescent="0.2">
      <c r="D1018" s="59"/>
    </row>
    <row r="1019" spans="4:4" x14ac:dyDescent="0.2">
      <c r="D1019" s="59"/>
    </row>
    <row r="1020" spans="4:4" x14ac:dyDescent="0.2">
      <c r="D1020" s="59"/>
    </row>
    <row r="1021" spans="4:4" x14ac:dyDescent="0.2">
      <c r="D1021" s="59"/>
    </row>
    <row r="1022" spans="4:4" x14ac:dyDescent="0.2">
      <c r="D1022" s="59"/>
    </row>
    <row r="1023" spans="4:4" x14ac:dyDescent="0.2">
      <c r="D1023" s="59"/>
    </row>
    <row r="1024" spans="4:4" x14ac:dyDescent="0.2">
      <c r="D1024" s="59"/>
    </row>
    <row r="1025" spans="4:4" x14ac:dyDescent="0.2">
      <c r="D1025" s="59"/>
    </row>
    <row r="1026" spans="4:4" x14ac:dyDescent="0.2">
      <c r="D1026" s="59"/>
    </row>
    <row r="1027" spans="4:4" x14ac:dyDescent="0.2">
      <c r="D1027" s="59"/>
    </row>
    <row r="1028" spans="4:4" x14ac:dyDescent="0.2">
      <c r="D1028" s="59"/>
    </row>
    <row r="1029" spans="4:4" x14ac:dyDescent="0.2">
      <c r="D1029" s="59"/>
    </row>
    <row r="1030" spans="4:4" x14ac:dyDescent="0.2">
      <c r="D1030" s="59"/>
    </row>
    <row r="1031" spans="4:4" x14ac:dyDescent="0.2">
      <c r="D1031" s="59"/>
    </row>
    <row r="1032" spans="4:4" x14ac:dyDescent="0.2">
      <c r="D1032" s="59"/>
    </row>
    <row r="1033" spans="4:4" x14ac:dyDescent="0.2">
      <c r="D1033" s="59"/>
    </row>
    <row r="1034" spans="4:4" x14ac:dyDescent="0.2">
      <c r="D1034" s="59"/>
    </row>
    <row r="1035" spans="4:4" x14ac:dyDescent="0.2">
      <c r="D1035" s="59"/>
    </row>
    <row r="1036" spans="4:4" x14ac:dyDescent="0.2">
      <c r="D1036" s="59"/>
    </row>
    <row r="1037" spans="4:4" x14ac:dyDescent="0.2">
      <c r="D1037" s="59"/>
    </row>
    <row r="1038" spans="4:4" x14ac:dyDescent="0.2">
      <c r="D1038" s="59"/>
    </row>
    <row r="1039" spans="4:4" x14ac:dyDescent="0.2">
      <c r="D1039" s="59"/>
    </row>
    <row r="1040" spans="4:4" x14ac:dyDescent="0.2">
      <c r="D1040" s="59"/>
    </row>
    <row r="1041" spans="4:4" x14ac:dyDescent="0.2">
      <c r="D1041" s="59"/>
    </row>
    <row r="1042" spans="4:4" x14ac:dyDescent="0.2">
      <c r="D1042" s="59"/>
    </row>
    <row r="1043" spans="4:4" x14ac:dyDescent="0.2">
      <c r="D1043" s="59"/>
    </row>
    <row r="1044" spans="4:4" x14ac:dyDescent="0.2">
      <c r="D1044" s="59"/>
    </row>
    <row r="1045" spans="4:4" x14ac:dyDescent="0.2">
      <c r="D1045" s="59"/>
    </row>
    <row r="1046" spans="4:4" x14ac:dyDescent="0.2">
      <c r="D1046" s="59"/>
    </row>
    <row r="1047" spans="4:4" x14ac:dyDescent="0.2">
      <c r="D1047" s="59"/>
    </row>
    <row r="1048" spans="4:4" x14ac:dyDescent="0.2">
      <c r="D1048" s="59"/>
    </row>
    <row r="1049" spans="4:4" x14ac:dyDescent="0.2">
      <c r="D1049" s="59"/>
    </row>
    <row r="1050" spans="4:4" x14ac:dyDescent="0.2">
      <c r="D1050" s="59"/>
    </row>
    <row r="1051" spans="4:4" x14ac:dyDescent="0.2">
      <c r="D1051" s="59"/>
    </row>
    <row r="1052" spans="4:4" x14ac:dyDescent="0.2">
      <c r="D1052" s="59"/>
    </row>
    <row r="1053" spans="4:4" x14ac:dyDescent="0.2">
      <c r="D1053" s="59"/>
    </row>
    <row r="1054" spans="4:4" x14ac:dyDescent="0.2">
      <c r="D1054" s="59"/>
    </row>
    <row r="1055" spans="4:4" x14ac:dyDescent="0.2">
      <c r="D1055" s="59"/>
    </row>
    <row r="1056" spans="4:4" x14ac:dyDescent="0.2">
      <c r="D1056" s="59"/>
    </row>
    <row r="1057" spans="4:4" x14ac:dyDescent="0.2">
      <c r="D1057" s="59"/>
    </row>
    <row r="1058" spans="4:4" x14ac:dyDescent="0.2">
      <c r="D1058" s="59"/>
    </row>
    <row r="1059" spans="4:4" x14ac:dyDescent="0.2">
      <c r="D1059" s="59"/>
    </row>
    <row r="1060" spans="4:4" x14ac:dyDescent="0.2">
      <c r="D1060" s="59"/>
    </row>
    <row r="1061" spans="4:4" x14ac:dyDescent="0.2">
      <c r="D1061" s="59"/>
    </row>
    <row r="1062" spans="4:4" x14ac:dyDescent="0.2">
      <c r="D1062" s="59"/>
    </row>
    <row r="1063" spans="4:4" x14ac:dyDescent="0.2">
      <c r="D1063" s="59"/>
    </row>
    <row r="1064" spans="4:4" x14ac:dyDescent="0.2">
      <c r="D1064" s="59"/>
    </row>
    <row r="1065" spans="4:4" x14ac:dyDescent="0.2">
      <c r="D1065" s="59"/>
    </row>
    <row r="1066" spans="4:4" x14ac:dyDescent="0.2">
      <c r="D1066" s="59"/>
    </row>
    <row r="1067" spans="4:4" x14ac:dyDescent="0.2">
      <c r="D1067" s="59"/>
    </row>
    <row r="1068" spans="4:4" x14ac:dyDescent="0.2">
      <c r="D1068" s="59"/>
    </row>
    <row r="1069" spans="4:4" x14ac:dyDescent="0.2">
      <c r="D1069" s="59"/>
    </row>
    <row r="1070" spans="4:4" x14ac:dyDescent="0.2">
      <c r="D1070" s="59"/>
    </row>
    <row r="1071" spans="4:4" x14ac:dyDescent="0.2">
      <c r="D1071" s="59"/>
    </row>
    <row r="1072" spans="4:4" x14ac:dyDescent="0.2">
      <c r="D1072" s="59"/>
    </row>
    <row r="1073" spans="4:4" x14ac:dyDescent="0.2">
      <c r="D1073" s="59"/>
    </row>
    <row r="1074" spans="4:4" x14ac:dyDescent="0.2">
      <c r="D1074" s="59"/>
    </row>
    <row r="1075" spans="4:4" x14ac:dyDescent="0.2">
      <c r="D1075" s="59"/>
    </row>
    <row r="1076" spans="4:4" x14ac:dyDescent="0.2">
      <c r="D1076" s="59"/>
    </row>
    <row r="1077" spans="4:4" x14ac:dyDescent="0.2">
      <c r="D1077" s="59"/>
    </row>
    <row r="1078" spans="4:4" x14ac:dyDescent="0.2">
      <c r="D1078" s="59"/>
    </row>
    <row r="1079" spans="4:4" x14ac:dyDescent="0.2">
      <c r="D1079" s="59"/>
    </row>
    <row r="1080" spans="4:4" x14ac:dyDescent="0.2">
      <c r="D1080" s="59"/>
    </row>
    <row r="1081" spans="4:4" x14ac:dyDescent="0.2">
      <c r="D1081" s="59"/>
    </row>
    <row r="1082" spans="4:4" x14ac:dyDescent="0.2">
      <c r="D1082" s="59"/>
    </row>
    <row r="1083" spans="4:4" x14ac:dyDescent="0.2">
      <c r="D1083" s="59"/>
    </row>
    <row r="1084" spans="4:4" x14ac:dyDescent="0.2">
      <c r="D1084" s="59"/>
    </row>
    <row r="1085" spans="4:4" x14ac:dyDescent="0.2">
      <c r="D1085" s="59"/>
    </row>
    <row r="1086" spans="4:4" x14ac:dyDescent="0.2">
      <c r="D1086" s="59"/>
    </row>
    <row r="1087" spans="4:4" x14ac:dyDescent="0.2">
      <c r="D1087" s="59"/>
    </row>
    <row r="1088" spans="4:4" x14ac:dyDescent="0.2">
      <c r="D1088" s="59"/>
    </row>
    <row r="1089" spans="4:4" x14ac:dyDescent="0.2">
      <c r="D1089" s="59"/>
    </row>
    <row r="1090" spans="4:4" x14ac:dyDescent="0.2">
      <c r="D1090" s="59"/>
    </row>
    <row r="1091" spans="4:4" x14ac:dyDescent="0.2">
      <c r="D1091" s="59"/>
    </row>
    <row r="1092" spans="4:4" x14ac:dyDescent="0.2">
      <c r="D1092" s="59"/>
    </row>
    <row r="1093" spans="4:4" x14ac:dyDescent="0.2">
      <c r="D1093" s="59"/>
    </row>
    <row r="1094" spans="4:4" x14ac:dyDescent="0.2">
      <c r="D1094" s="59"/>
    </row>
    <row r="1095" spans="4:4" x14ac:dyDescent="0.2">
      <c r="D1095" s="59"/>
    </row>
    <row r="1096" spans="4:4" x14ac:dyDescent="0.2">
      <c r="D1096" s="59"/>
    </row>
    <row r="1097" spans="4:4" x14ac:dyDescent="0.2">
      <c r="D1097" s="59"/>
    </row>
    <row r="1098" spans="4:4" x14ac:dyDescent="0.2">
      <c r="D1098" s="59"/>
    </row>
    <row r="1099" spans="4:4" x14ac:dyDescent="0.2">
      <c r="D1099" s="59"/>
    </row>
    <row r="1100" spans="4:4" x14ac:dyDescent="0.2">
      <c r="D1100" s="59"/>
    </row>
    <row r="1101" spans="4:4" x14ac:dyDescent="0.2">
      <c r="D1101" s="59"/>
    </row>
    <row r="1102" spans="4:4" x14ac:dyDescent="0.2">
      <c r="D1102" s="59"/>
    </row>
    <row r="1103" spans="4:4" x14ac:dyDescent="0.2">
      <c r="D1103" s="59"/>
    </row>
    <row r="1104" spans="4:4" x14ac:dyDescent="0.2">
      <c r="D1104" s="59"/>
    </row>
    <row r="1105" spans="4:4" x14ac:dyDescent="0.2">
      <c r="D1105" s="59"/>
    </row>
    <row r="1106" spans="4:4" x14ac:dyDescent="0.2">
      <c r="D1106" s="59"/>
    </row>
    <row r="1107" spans="4:4" x14ac:dyDescent="0.2">
      <c r="D1107" s="59"/>
    </row>
    <row r="1108" spans="4:4" x14ac:dyDescent="0.2">
      <c r="D1108" s="59"/>
    </row>
    <row r="1109" spans="4:4" x14ac:dyDescent="0.2">
      <c r="D1109" s="59"/>
    </row>
    <row r="1110" spans="4:4" x14ac:dyDescent="0.2">
      <c r="D1110" s="59"/>
    </row>
    <row r="1111" spans="4:4" x14ac:dyDescent="0.2">
      <c r="D1111" s="59"/>
    </row>
    <row r="1112" spans="4:4" x14ac:dyDescent="0.2">
      <c r="D1112" s="59"/>
    </row>
    <row r="1113" spans="4:4" x14ac:dyDescent="0.2">
      <c r="D1113" s="59"/>
    </row>
    <row r="1114" spans="4:4" x14ac:dyDescent="0.2">
      <c r="D1114" s="59"/>
    </row>
    <row r="1115" spans="4:4" x14ac:dyDescent="0.2">
      <c r="D1115" s="59"/>
    </row>
    <row r="1116" spans="4:4" x14ac:dyDescent="0.2">
      <c r="D1116" s="59"/>
    </row>
    <row r="1117" spans="4:4" x14ac:dyDescent="0.2">
      <c r="D1117" s="59"/>
    </row>
    <row r="1118" spans="4:4" x14ac:dyDescent="0.2">
      <c r="D1118" s="59"/>
    </row>
    <row r="1119" spans="4:4" x14ac:dyDescent="0.2">
      <c r="D1119" s="59"/>
    </row>
    <row r="1120" spans="4:4" x14ac:dyDescent="0.2">
      <c r="D1120" s="59"/>
    </row>
    <row r="1121" spans="4:4" x14ac:dyDescent="0.2">
      <c r="D1121" s="59"/>
    </row>
    <row r="1122" spans="4:4" x14ac:dyDescent="0.2">
      <c r="D1122" s="59"/>
    </row>
    <row r="1123" spans="4:4" x14ac:dyDescent="0.2">
      <c r="D1123" s="59"/>
    </row>
    <row r="1124" spans="4:4" x14ac:dyDescent="0.2">
      <c r="D1124" s="59"/>
    </row>
    <row r="1125" spans="4:4" x14ac:dyDescent="0.2">
      <c r="D1125" s="59"/>
    </row>
    <row r="1126" spans="4:4" x14ac:dyDescent="0.2">
      <c r="D1126" s="59"/>
    </row>
    <row r="1127" spans="4:4" x14ac:dyDescent="0.2">
      <c r="D1127" s="59"/>
    </row>
    <row r="1128" spans="4:4" x14ac:dyDescent="0.2">
      <c r="D1128" s="59"/>
    </row>
    <row r="1129" spans="4:4" x14ac:dyDescent="0.2">
      <c r="D1129" s="59"/>
    </row>
    <row r="1130" spans="4:4" x14ac:dyDescent="0.2">
      <c r="D1130" s="59"/>
    </row>
    <row r="1131" spans="4:4" x14ac:dyDescent="0.2">
      <c r="D1131" s="59"/>
    </row>
    <row r="1132" spans="4:4" x14ac:dyDescent="0.2">
      <c r="D1132" s="59"/>
    </row>
    <row r="1133" spans="4:4" x14ac:dyDescent="0.2">
      <c r="D1133" s="59"/>
    </row>
    <row r="1134" spans="4:4" x14ac:dyDescent="0.2">
      <c r="D1134" s="59"/>
    </row>
    <row r="1135" spans="4:4" x14ac:dyDescent="0.2">
      <c r="D1135" s="59"/>
    </row>
    <row r="1136" spans="4:4" x14ac:dyDescent="0.2">
      <c r="D1136" s="59"/>
    </row>
    <row r="1137" spans="4:4" x14ac:dyDescent="0.2">
      <c r="D1137" s="59"/>
    </row>
    <row r="1138" spans="4:4" x14ac:dyDescent="0.2">
      <c r="D1138" s="59"/>
    </row>
    <row r="1139" spans="4:4" x14ac:dyDescent="0.2">
      <c r="D1139" s="59"/>
    </row>
    <row r="1140" spans="4:4" x14ac:dyDescent="0.2">
      <c r="D1140" s="59"/>
    </row>
    <row r="1141" spans="4:4" x14ac:dyDescent="0.2">
      <c r="D1141" s="59"/>
    </row>
    <row r="1142" spans="4:4" x14ac:dyDescent="0.2">
      <c r="D1142" s="59"/>
    </row>
    <row r="1143" spans="4:4" x14ac:dyDescent="0.2">
      <c r="D1143" s="59"/>
    </row>
    <row r="1144" spans="4:4" x14ac:dyDescent="0.2">
      <c r="D1144" s="59"/>
    </row>
    <row r="1145" spans="4:4" x14ac:dyDescent="0.2">
      <c r="D1145" s="59"/>
    </row>
    <row r="1146" spans="4:4" x14ac:dyDescent="0.2">
      <c r="D1146" s="59"/>
    </row>
    <row r="1147" spans="4:4" x14ac:dyDescent="0.2">
      <c r="D1147" s="59"/>
    </row>
    <row r="1148" spans="4:4" x14ac:dyDescent="0.2">
      <c r="D1148" s="59"/>
    </row>
    <row r="1149" spans="4:4" x14ac:dyDescent="0.2">
      <c r="D1149" s="59"/>
    </row>
    <row r="1150" spans="4:4" x14ac:dyDescent="0.2">
      <c r="D1150" s="59"/>
    </row>
    <row r="1151" spans="4:4" x14ac:dyDescent="0.2">
      <c r="D1151" s="59"/>
    </row>
    <row r="1152" spans="4:4" x14ac:dyDescent="0.2">
      <c r="D1152" s="59"/>
    </row>
    <row r="1153" spans="4:4" x14ac:dyDescent="0.2">
      <c r="D1153" s="59"/>
    </row>
    <row r="1154" spans="4:4" x14ac:dyDescent="0.2">
      <c r="D1154" s="59"/>
    </row>
    <row r="1155" spans="4:4" x14ac:dyDescent="0.2">
      <c r="D1155" s="59"/>
    </row>
    <row r="1156" spans="4:4" x14ac:dyDescent="0.2">
      <c r="D1156" s="59"/>
    </row>
    <row r="1157" spans="4:4" x14ac:dyDescent="0.2">
      <c r="D1157" s="59"/>
    </row>
    <row r="1158" spans="4:4" x14ac:dyDescent="0.2">
      <c r="D1158" s="59"/>
    </row>
    <row r="1159" spans="4:4" x14ac:dyDescent="0.2">
      <c r="D1159" s="59"/>
    </row>
    <row r="1160" spans="4:4" x14ac:dyDescent="0.2">
      <c r="D1160" s="59"/>
    </row>
    <row r="1161" spans="4:4" x14ac:dyDescent="0.2">
      <c r="D1161" s="59"/>
    </row>
    <row r="1162" spans="4:4" x14ac:dyDescent="0.2">
      <c r="D1162" s="59"/>
    </row>
    <row r="1163" spans="4:4" x14ac:dyDescent="0.2">
      <c r="D1163" s="59"/>
    </row>
    <row r="1164" spans="4:4" x14ac:dyDescent="0.2">
      <c r="D1164" s="59"/>
    </row>
    <row r="1165" spans="4:4" x14ac:dyDescent="0.2">
      <c r="D1165" s="59"/>
    </row>
    <row r="1166" spans="4:4" x14ac:dyDescent="0.2">
      <c r="D1166" s="59"/>
    </row>
    <row r="1167" spans="4:4" x14ac:dyDescent="0.2">
      <c r="D1167" s="59"/>
    </row>
    <row r="1168" spans="4:4" x14ac:dyDescent="0.2">
      <c r="D1168" s="59"/>
    </row>
    <row r="1169" spans="4:4" x14ac:dyDescent="0.2">
      <c r="D1169" s="59"/>
    </row>
    <row r="1170" spans="4:4" x14ac:dyDescent="0.2">
      <c r="D1170" s="59"/>
    </row>
    <row r="1171" spans="4:4" x14ac:dyDescent="0.2">
      <c r="D1171" s="59"/>
    </row>
    <row r="1172" spans="4:4" x14ac:dyDescent="0.2">
      <c r="D1172" s="59"/>
    </row>
    <row r="1173" spans="4:4" x14ac:dyDescent="0.2">
      <c r="D1173" s="59"/>
    </row>
    <row r="1174" spans="4:4" x14ac:dyDescent="0.2">
      <c r="D1174" s="59"/>
    </row>
    <row r="1175" spans="4:4" x14ac:dyDescent="0.2">
      <c r="D1175" s="59"/>
    </row>
    <row r="1176" spans="4:4" x14ac:dyDescent="0.2">
      <c r="D1176" s="59"/>
    </row>
    <row r="1177" spans="4:4" x14ac:dyDescent="0.2">
      <c r="D1177" s="59"/>
    </row>
    <row r="1178" spans="4:4" x14ac:dyDescent="0.2">
      <c r="D1178" s="59"/>
    </row>
    <row r="1179" spans="4:4" x14ac:dyDescent="0.2">
      <c r="D1179" s="59"/>
    </row>
    <row r="1180" spans="4:4" x14ac:dyDescent="0.2">
      <c r="D1180" s="59"/>
    </row>
    <row r="1181" spans="4:4" x14ac:dyDescent="0.2">
      <c r="D1181" s="59"/>
    </row>
    <row r="1182" spans="4:4" x14ac:dyDescent="0.2">
      <c r="D1182" s="59"/>
    </row>
    <row r="1183" spans="4:4" x14ac:dyDescent="0.2">
      <c r="D1183" s="59"/>
    </row>
    <row r="1184" spans="4:4" x14ac:dyDescent="0.2">
      <c r="D1184" s="59"/>
    </row>
    <row r="1185" spans="4:4" x14ac:dyDescent="0.2">
      <c r="D1185" s="59"/>
    </row>
    <row r="1186" spans="4:4" x14ac:dyDescent="0.2">
      <c r="D1186" s="59"/>
    </row>
    <row r="1187" spans="4:4" x14ac:dyDescent="0.2">
      <c r="D1187" s="59"/>
    </row>
    <row r="1188" spans="4:4" x14ac:dyDescent="0.2">
      <c r="D1188" s="59"/>
    </row>
    <row r="1189" spans="4:4" x14ac:dyDescent="0.2">
      <c r="D1189" s="59"/>
    </row>
    <row r="1190" spans="4:4" x14ac:dyDescent="0.2">
      <c r="D1190" s="59"/>
    </row>
    <row r="1191" spans="4:4" x14ac:dyDescent="0.2">
      <c r="D1191" s="59"/>
    </row>
    <row r="1192" spans="4:4" x14ac:dyDescent="0.2">
      <c r="D1192" s="59"/>
    </row>
    <row r="1193" spans="4:4" x14ac:dyDescent="0.2">
      <c r="D1193" s="59"/>
    </row>
    <row r="1194" spans="4:4" x14ac:dyDescent="0.2">
      <c r="D1194" s="59"/>
    </row>
    <row r="1195" spans="4:4" x14ac:dyDescent="0.2">
      <c r="D1195" s="59"/>
    </row>
    <row r="1196" spans="4:4" x14ac:dyDescent="0.2">
      <c r="D1196" s="59"/>
    </row>
    <row r="1197" spans="4:4" x14ac:dyDescent="0.2">
      <c r="D1197" s="59"/>
    </row>
    <row r="1198" spans="4:4" x14ac:dyDescent="0.2">
      <c r="D1198" s="59"/>
    </row>
    <row r="1199" spans="4:4" x14ac:dyDescent="0.2">
      <c r="D1199" s="59"/>
    </row>
    <row r="1200" spans="4:4" x14ac:dyDescent="0.2">
      <c r="D1200" s="59"/>
    </row>
    <row r="1201" spans="4:4" x14ac:dyDescent="0.2">
      <c r="D1201" s="59"/>
    </row>
    <row r="1202" spans="4:4" x14ac:dyDescent="0.2">
      <c r="D1202" s="59"/>
    </row>
    <row r="1203" spans="4:4" x14ac:dyDescent="0.2">
      <c r="D1203" s="59"/>
    </row>
    <row r="1204" spans="4:4" x14ac:dyDescent="0.2">
      <c r="D1204" s="59"/>
    </row>
    <row r="1205" spans="4:4" x14ac:dyDescent="0.2">
      <c r="D1205" s="59"/>
    </row>
    <row r="1206" spans="4:4" x14ac:dyDescent="0.2">
      <c r="D1206" s="59"/>
    </row>
    <row r="1207" spans="4:4" x14ac:dyDescent="0.2">
      <c r="D1207" s="59"/>
    </row>
    <row r="1208" spans="4:4" x14ac:dyDescent="0.2">
      <c r="D1208" s="59"/>
    </row>
    <row r="1209" spans="4:4" x14ac:dyDescent="0.2">
      <c r="D1209" s="59"/>
    </row>
    <row r="1210" spans="4:4" x14ac:dyDescent="0.2">
      <c r="D1210" s="59"/>
    </row>
    <row r="1211" spans="4:4" x14ac:dyDescent="0.2">
      <c r="D1211" s="59"/>
    </row>
    <row r="1212" spans="4:4" x14ac:dyDescent="0.2">
      <c r="D1212" s="59"/>
    </row>
    <row r="1213" spans="4:4" x14ac:dyDescent="0.2">
      <c r="D1213" s="59"/>
    </row>
    <row r="1214" spans="4:4" x14ac:dyDescent="0.2">
      <c r="D1214" s="59"/>
    </row>
    <row r="1215" spans="4:4" x14ac:dyDescent="0.2">
      <c r="D1215" s="59"/>
    </row>
    <row r="1216" spans="4:4" x14ac:dyDescent="0.2">
      <c r="D1216" s="59"/>
    </row>
    <row r="1217" spans="4:4" x14ac:dyDescent="0.2">
      <c r="D1217" s="59"/>
    </row>
    <row r="1218" spans="4:4" x14ac:dyDescent="0.2">
      <c r="D1218" s="59"/>
    </row>
    <row r="1219" spans="4:4" x14ac:dyDescent="0.2">
      <c r="D1219" s="59"/>
    </row>
    <row r="1220" spans="4:4" x14ac:dyDescent="0.2">
      <c r="D1220" s="59"/>
    </row>
    <row r="1221" spans="4:4" x14ac:dyDescent="0.2">
      <c r="D1221" s="59"/>
    </row>
    <row r="1222" spans="4:4" x14ac:dyDescent="0.2">
      <c r="D1222" s="59"/>
    </row>
    <row r="1223" spans="4:4" x14ac:dyDescent="0.2">
      <c r="D1223" s="59"/>
    </row>
    <row r="1224" spans="4:4" x14ac:dyDescent="0.2">
      <c r="D1224" s="59"/>
    </row>
    <row r="1225" spans="4:4" x14ac:dyDescent="0.2">
      <c r="D1225" s="59"/>
    </row>
    <row r="1226" spans="4:4" x14ac:dyDescent="0.2">
      <c r="D1226" s="59"/>
    </row>
    <row r="1227" spans="4:4" x14ac:dyDescent="0.2">
      <c r="D1227" s="59"/>
    </row>
    <row r="1228" spans="4:4" x14ac:dyDescent="0.2">
      <c r="D1228" s="59"/>
    </row>
    <row r="1229" spans="4:4" x14ac:dyDescent="0.2">
      <c r="D1229" s="59"/>
    </row>
    <row r="1230" spans="4:4" x14ac:dyDescent="0.2">
      <c r="D1230" s="59"/>
    </row>
    <row r="1231" spans="4:4" x14ac:dyDescent="0.2">
      <c r="D1231" s="59"/>
    </row>
    <row r="1232" spans="4:4" x14ac:dyDescent="0.2">
      <c r="D1232" s="59"/>
    </row>
    <row r="1233" spans="4:4" x14ac:dyDescent="0.2">
      <c r="D1233" s="59"/>
    </row>
    <row r="1234" spans="4:4" x14ac:dyDescent="0.2">
      <c r="D1234" s="59"/>
    </row>
    <row r="1235" spans="4:4" x14ac:dyDescent="0.2">
      <c r="D1235" s="59"/>
    </row>
    <row r="1236" spans="4:4" x14ac:dyDescent="0.2">
      <c r="D1236" s="59"/>
    </row>
    <row r="1237" spans="4:4" x14ac:dyDescent="0.2">
      <c r="D1237" s="59"/>
    </row>
    <row r="1238" spans="4:4" x14ac:dyDescent="0.2">
      <c r="D1238" s="59"/>
    </row>
    <row r="1239" spans="4:4" x14ac:dyDescent="0.2">
      <c r="D1239" s="59"/>
    </row>
    <row r="1240" spans="4:4" x14ac:dyDescent="0.2">
      <c r="D1240" s="59"/>
    </row>
    <row r="1241" spans="4:4" x14ac:dyDescent="0.2">
      <c r="D1241" s="59"/>
    </row>
    <row r="1242" spans="4:4" x14ac:dyDescent="0.2">
      <c r="D1242" s="59"/>
    </row>
    <row r="1243" spans="4:4" x14ac:dyDescent="0.2">
      <c r="D1243" s="59"/>
    </row>
    <row r="1244" spans="4:4" x14ac:dyDescent="0.2">
      <c r="D1244" s="59"/>
    </row>
    <row r="1245" spans="4:4" x14ac:dyDescent="0.2">
      <c r="D1245" s="59"/>
    </row>
    <row r="1246" spans="4:4" x14ac:dyDescent="0.2">
      <c r="D1246" s="59"/>
    </row>
    <row r="1247" spans="4:4" x14ac:dyDescent="0.2">
      <c r="D1247" s="59"/>
    </row>
    <row r="1248" spans="4:4" x14ac:dyDescent="0.2">
      <c r="D1248" s="59"/>
    </row>
    <row r="1249" spans="4:4" x14ac:dyDescent="0.2">
      <c r="D1249" s="59"/>
    </row>
    <row r="1250" spans="4:4" x14ac:dyDescent="0.2">
      <c r="D1250" s="59"/>
    </row>
    <row r="1251" spans="4:4" x14ac:dyDescent="0.2">
      <c r="D1251" s="59"/>
    </row>
    <row r="1252" spans="4:4" x14ac:dyDescent="0.2">
      <c r="D1252" s="59"/>
    </row>
    <row r="1253" spans="4:4" x14ac:dyDescent="0.2">
      <c r="D1253" s="59"/>
    </row>
    <row r="1254" spans="4:4" x14ac:dyDescent="0.2">
      <c r="D1254" s="59"/>
    </row>
    <row r="1255" spans="4:4" x14ac:dyDescent="0.2">
      <c r="D1255" s="59"/>
    </row>
    <row r="1256" spans="4:4" x14ac:dyDescent="0.2">
      <c r="D1256" s="59"/>
    </row>
    <row r="1257" spans="4:4" x14ac:dyDescent="0.2">
      <c r="D1257" s="59"/>
    </row>
    <row r="1258" spans="4:4" x14ac:dyDescent="0.2">
      <c r="D1258" s="59"/>
    </row>
    <row r="1259" spans="4:4" x14ac:dyDescent="0.2">
      <c r="D1259" s="59"/>
    </row>
    <row r="1260" spans="4:4" x14ac:dyDescent="0.2">
      <c r="D1260" s="59"/>
    </row>
    <row r="1261" spans="4:4" x14ac:dyDescent="0.2">
      <c r="D1261" s="59"/>
    </row>
    <row r="1262" spans="4:4" x14ac:dyDescent="0.2">
      <c r="D1262" s="59"/>
    </row>
    <row r="1263" spans="4:4" x14ac:dyDescent="0.2">
      <c r="D1263" s="59"/>
    </row>
    <row r="1264" spans="4:4" x14ac:dyDescent="0.2">
      <c r="D1264" s="59"/>
    </row>
    <row r="1265" spans="4:4" x14ac:dyDescent="0.2">
      <c r="D1265" s="59"/>
    </row>
    <row r="1266" spans="4:4" x14ac:dyDescent="0.2">
      <c r="D1266" s="59"/>
    </row>
    <row r="1267" spans="4:4" x14ac:dyDescent="0.2">
      <c r="D1267" s="59"/>
    </row>
    <row r="1268" spans="4:4" x14ac:dyDescent="0.2">
      <c r="D1268" s="59"/>
    </row>
    <row r="1269" spans="4:4" x14ac:dyDescent="0.2">
      <c r="D1269" s="59"/>
    </row>
    <row r="1270" spans="4:4" x14ac:dyDescent="0.2">
      <c r="D1270" s="59"/>
    </row>
    <row r="1271" spans="4:4" x14ac:dyDescent="0.2">
      <c r="D1271" s="59"/>
    </row>
    <row r="1272" spans="4:4" x14ac:dyDescent="0.2">
      <c r="D1272" s="59"/>
    </row>
    <row r="1273" spans="4:4" x14ac:dyDescent="0.2">
      <c r="D1273" s="59"/>
    </row>
    <row r="1274" spans="4:4" x14ac:dyDescent="0.2">
      <c r="D1274" s="59"/>
    </row>
    <row r="1275" spans="4:4" x14ac:dyDescent="0.2">
      <c r="D1275" s="59"/>
    </row>
    <row r="1276" spans="4:4" x14ac:dyDescent="0.2">
      <c r="D1276" s="59"/>
    </row>
    <row r="1277" spans="4:4" x14ac:dyDescent="0.2">
      <c r="D1277" s="59"/>
    </row>
    <row r="1278" spans="4:4" x14ac:dyDescent="0.2">
      <c r="D1278" s="59"/>
    </row>
    <row r="1279" spans="4:4" x14ac:dyDescent="0.2">
      <c r="D1279" s="59"/>
    </row>
    <row r="1280" spans="4:4" x14ac:dyDescent="0.2">
      <c r="D1280" s="59"/>
    </row>
    <row r="1281" spans="4:4" x14ac:dyDescent="0.2">
      <c r="D1281" s="59"/>
    </row>
    <row r="1282" spans="4:4" x14ac:dyDescent="0.2">
      <c r="D1282" s="59"/>
    </row>
    <row r="1283" spans="4:4" x14ac:dyDescent="0.2">
      <c r="D1283" s="59"/>
    </row>
    <row r="1284" spans="4:4" x14ac:dyDescent="0.2">
      <c r="D1284" s="59"/>
    </row>
    <row r="1285" spans="4:4" x14ac:dyDescent="0.2">
      <c r="D1285" s="59"/>
    </row>
    <row r="1286" spans="4:4" x14ac:dyDescent="0.2">
      <c r="D1286" s="59"/>
    </row>
    <row r="1287" spans="4:4" x14ac:dyDescent="0.2">
      <c r="D1287" s="59"/>
    </row>
    <row r="1288" spans="4:4" x14ac:dyDescent="0.2">
      <c r="D1288" s="59"/>
    </row>
    <row r="1289" spans="4:4" x14ac:dyDescent="0.2">
      <c r="D1289" s="59"/>
    </row>
    <row r="1290" spans="4:4" x14ac:dyDescent="0.2">
      <c r="D1290" s="59"/>
    </row>
    <row r="1291" spans="4:4" x14ac:dyDescent="0.2">
      <c r="D1291" s="59"/>
    </row>
    <row r="1292" spans="4:4" x14ac:dyDescent="0.2">
      <c r="D1292" s="59"/>
    </row>
    <row r="1293" spans="4:4" x14ac:dyDescent="0.2">
      <c r="D1293" s="59"/>
    </row>
    <row r="1294" spans="4:4" x14ac:dyDescent="0.2">
      <c r="D1294" s="59"/>
    </row>
    <row r="1295" spans="4:4" x14ac:dyDescent="0.2">
      <c r="D1295" s="59"/>
    </row>
    <row r="1296" spans="4:4" x14ac:dyDescent="0.2">
      <c r="D1296" s="59"/>
    </row>
    <row r="1297" spans="4:4" x14ac:dyDescent="0.2">
      <c r="D1297" s="59"/>
    </row>
    <row r="1298" spans="4:4" x14ac:dyDescent="0.2">
      <c r="D1298" s="59"/>
    </row>
    <row r="1299" spans="4:4" x14ac:dyDescent="0.2">
      <c r="D1299" s="59"/>
    </row>
    <row r="1300" spans="4:4" x14ac:dyDescent="0.2">
      <c r="D1300" s="59"/>
    </row>
    <row r="1301" spans="4:4" x14ac:dyDescent="0.2">
      <c r="D1301" s="59"/>
    </row>
    <row r="1302" spans="4:4" x14ac:dyDescent="0.2">
      <c r="D1302" s="59"/>
    </row>
    <row r="1303" spans="4:4" x14ac:dyDescent="0.2">
      <c r="D1303" s="59"/>
    </row>
    <row r="1304" spans="4:4" x14ac:dyDescent="0.2">
      <c r="D1304" s="59"/>
    </row>
    <row r="1305" spans="4:4" x14ac:dyDescent="0.2">
      <c r="D1305" s="59"/>
    </row>
    <row r="1306" spans="4:4" x14ac:dyDescent="0.2">
      <c r="D1306" s="59"/>
    </row>
    <row r="1307" spans="4:4" x14ac:dyDescent="0.2">
      <c r="D1307" s="59"/>
    </row>
    <row r="1308" spans="4:4" x14ac:dyDescent="0.2">
      <c r="D1308" s="59"/>
    </row>
    <row r="1309" spans="4:4" x14ac:dyDescent="0.2">
      <c r="D1309" s="59"/>
    </row>
    <row r="1310" spans="4:4" x14ac:dyDescent="0.2">
      <c r="D1310" s="59"/>
    </row>
    <row r="1311" spans="4:4" x14ac:dyDescent="0.2">
      <c r="D1311" s="59"/>
    </row>
    <row r="1312" spans="4:4" x14ac:dyDescent="0.2">
      <c r="D1312" s="59"/>
    </row>
    <row r="1313" spans="4:4" x14ac:dyDescent="0.2">
      <c r="D1313" s="59"/>
    </row>
    <row r="1314" spans="4:4" x14ac:dyDescent="0.2">
      <c r="D1314" s="59"/>
    </row>
    <row r="1315" spans="4:4" x14ac:dyDescent="0.2">
      <c r="D1315" s="59"/>
    </row>
    <row r="1316" spans="4:4" x14ac:dyDescent="0.2">
      <c r="D1316" s="59"/>
    </row>
    <row r="1317" spans="4:4" x14ac:dyDescent="0.2">
      <c r="D1317" s="59"/>
    </row>
    <row r="1318" spans="4:4" x14ac:dyDescent="0.2">
      <c r="D1318" s="59"/>
    </row>
    <row r="1319" spans="4:4" x14ac:dyDescent="0.2">
      <c r="D1319" s="59"/>
    </row>
    <row r="1320" spans="4:4" x14ac:dyDescent="0.2">
      <c r="D1320" s="59"/>
    </row>
    <row r="1321" spans="4:4" x14ac:dyDescent="0.2">
      <c r="D1321" s="59"/>
    </row>
    <row r="1322" spans="4:4" x14ac:dyDescent="0.2">
      <c r="D1322" s="59"/>
    </row>
    <row r="1323" spans="4:4" x14ac:dyDescent="0.2">
      <c r="D1323" s="59"/>
    </row>
    <row r="1324" spans="4:4" x14ac:dyDescent="0.2">
      <c r="D1324" s="59"/>
    </row>
    <row r="1325" spans="4:4" x14ac:dyDescent="0.2">
      <c r="D1325" s="59"/>
    </row>
    <row r="1326" spans="4:4" x14ac:dyDescent="0.2">
      <c r="D1326" s="59"/>
    </row>
    <row r="1327" spans="4:4" x14ac:dyDescent="0.2">
      <c r="D1327" s="59"/>
    </row>
    <row r="1328" spans="4:4" x14ac:dyDescent="0.2">
      <c r="D1328" s="59"/>
    </row>
    <row r="1329" spans="4:4" x14ac:dyDescent="0.2">
      <c r="D1329" s="59"/>
    </row>
    <row r="1330" spans="4:4" x14ac:dyDescent="0.2">
      <c r="D1330" s="59"/>
    </row>
    <row r="1331" spans="4:4" x14ac:dyDescent="0.2">
      <c r="D1331" s="59"/>
    </row>
    <row r="1332" spans="4:4" x14ac:dyDescent="0.2">
      <c r="D1332" s="59"/>
    </row>
    <row r="1333" spans="4:4" x14ac:dyDescent="0.2">
      <c r="D1333" s="59"/>
    </row>
    <row r="1334" spans="4:4" x14ac:dyDescent="0.2">
      <c r="D1334" s="59"/>
    </row>
    <row r="1335" spans="4:4" x14ac:dyDescent="0.2">
      <c r="D1335" s="59"/>
    </row>
    <row r="1336" spans="4:4" x14ac:dyDescent="0.2">
      <c r="D1336" s="59"/>
    </row>
    <row r="1337" spans="4:4" x14ac:dyDescent="0.2">
      <c r="D1337" s="59"/>
    </row>
    <row r="1338" spans="4:4" x14ac:dyDescent="0.2">
      <c r="D1338" s="59"/>
    </row>
    <row r="1339" spans="4:4" x14ac:dyDescent="0.2">
      <c r="D1339" s="59"/>
    </row>
    <row r="1340" spans="4:4" x14ac:dyDescent="0.2">
      <c r="D1340" s="59"/>
    </row>
    <row r="1341" spans="4:4" x14ac:dyDescent="0.2">
      <c r="D1341" s="59"/>
    </row>
    <row r="1342" spans="4:4" x14ac:dyDescent="0.2">
      <c r="D1342" s="59"/>
    </row>
    <row r="1343" spans="4:4" x14ac:dyDescent="0.2">
      <c r="D1343" s="59"/>
    </row>
    <row r="1344" spans="4:4" x14ac:dyDescent="0.2">
      <c r="D1344" s="59"/>
    </row>
    <row r="1345" spans="4:4" x14ac:dyDescent="0.2">
      <c r="D1345" s="59"/>
    </row>
    <row r="1346" spans="4:4" x14ac:dyDescent="0.2">
      <c r="D1346" s="59"/>
    </row>
    <row r="1347" spans="4:4" x14ac:dyDescent="0.2">
      <c r="D1347" s="59"/>
    </row>
    <row r="1348" spans="4:4" x14ac:dyDescent="0.2">
      <c r="D1348" s="59"/>
    </row>
    <row r="1349" spans="4:4" x14ac:dyDescent="0.2">
      <c r="D1349" s="59"/>
    </row>
    <row r="1350" spans="4:4" x14ac:dyDescent="0.2">
      <c r="D1350" s="59"/>
    </row>
    <row r="1351" spans="4:4" x14ac:dyDescent="0.2">
      <c r="D1351" s="59"/>
    </row>
    <row r="1352" spans="4:4" x14ac:dyDescent="0.2">
      <c r="D1352" s="59"/>
    </row>
    <row r="1353" spans="4:4" x14ac:dyDescent="0.2">
      <c r="D1353" s="59"/>
    </row>
    <row r="1354" spans="4:4" x14ac:dyDescent="0.2">
      <c r="D1354" s="59"/>
    </row>
    <row r="1355" spans="4:4" x14ac:dyDescent="0.2">
      <c r="D1355" s="59"/>
    </row>
    <row r="1356" spans="4:4" x14ac:dyDescent="0.2">
      <c r="D1356" s="59"/>
    </row>
    <row r="1357" spans="4:4" x14ac:dyDescent="0.2">
      <c r="D1357" s="59"/>
    </row>
    <row r="1358" spans="4:4" x14ac:dyDescent="0.2">
      <c r="D1358" s="59"/>
    </row>
    <row r="1359" spans="4:4" x14ac:dyDescent="0.2">
      <c r="D1359" s="59"/>
    </row>
    <row r="1360" spans="4:4" x14ac:dyDescent="0.2">
      <c r="D1360" s="59"/>
    </row>
    <row r="1361" spans="4:4" x14ac:dyDescent="0.2">
      <c r="D1361" s="59"/>
    </row>
    <row r="1362" spans="4:4" x14ac:dyDescent="0.2">
      <c r="D1362" s="59"/>
    </row>
    <row r="1363" spans="4:4" x14ac:dyDescent="0.2">
      <c r="D1363" s="59"/>
    </row>
    <row r="1364" spans="4:4" x14ac:dyDescent="0.2">
      <c r="D1364" s="59"/>
    </row>
    <row r="1365" spans="4:4" x14ac:dyDescent="0.2">
      <c r="D1365" s="59"/>
    </row>
    <row r="1366" spans="4:4" x14ac:dyDescent="0.2">
      <c r="D1366" s="59"/>
    </row>
    <row r="1367" spans="4:4" x14ac:dyDescent="0.2">
      <c r="D1367" s="59"/>
    </row>
    <row r="1368" spans="4:4" x14ac:dyDescent="0.2">
      <c r="D1368" s="59"/>
    </row>
    <row r="1369" spans="4:4" x14ac:dyDescent="0.2">
      <c r="D1369" s="59"/>
    </row>
    <row r="1370" spans="4:4" x14ac:dyDescent="0.2">
      <c r="D1370" s="59"/>
    </row>
    <row r="1371" spans="4:4" x14ac:dyDescent="0.2">
      <c r="D1371" s="59"/>
    </row>
    <row r="1372" spans="4:4" x14ac:dyDescent="0.2">
      <c r="D1372" s="59"/>
    </row>
    <row r="1373" spans="4:4" x14ac:dyDescent="0.2">
      <c r="D1373" s="59"/>
    </row>
    <row r="1374" spans="4:4" x14ac:dyDescent="0.2">
      <c r="D1374" s="59"/>
    </row>
    <row r="1375" spans="4:4" x14ac:dyDescent="0.2">
      <c r="D1375" s="59"/>
    </row>
    <row r="1376" spans="4:4" x14ac:dyDescent="0.2">
      <c r="D1376" s="59"/>
    </row>
    <row r="1377" spans="4:4" x14ac:dyDescent="0.2">
      <c r="D1377" s="59"/>
    </row>
    <row r="1378" spans="4:4" x14ac:dyDescent="0.2">
      <c r="D1378" s="59"/>
    </row>
    <row r="1379" spans="4:4" x14ac:dyDescent="0.2">
      <c r="D1379" s="59"/>
    </row>
    <row r="1380" spans="4:4" x14ac:dyDescent="0.2">
      <c r="D1380" s="59"/>
    </row>
    <row r="1381" spans="4:4" x14ac:dyDescent="0.2">
      <c r="D1381" s="59"/>
    </row>
    <row r="1382" spans="4:4" x14ac:dyDescent="0.2">
      <c r="D1382" s="59"/>
    </row>
    <row r="1383" spans="4:4" x14ac:dyDescent="0.2">
      <c r="D1383" s="59"/>
    </row>
    <row r="1384" spans="4:4" x14ac:dyDescent="0.2">
      <c r="D1384" s="59"/>
    </row>
    <row r="1385" spans="4:4" x14ac:dyDescent="0.2">
      <c r="D1385" s="59"/>
    </row>
    <row r="1386" spans="4:4" x14ac:dyDescent="0.2">
      <c r="D1386" s="59"/>
    </row>
    <row r="1387" spans="4:4" x14ac:dyDescent="0.2">
      <c r="D1387" s="59"/>
    </row>
    <row r="1388" spans="4:4" x14ac:dyDescent="0.2">
      <c r="D1388" s="59"/>
    </row>
    <row r="1389" spans="4:4" x14ac:dyDescent="0.2">
      <c r="D1389" s="59"/>
    </row>
    <row r="1390" spans="4:4" x14ac:dyDescent="0.2">
      <c r="D1390" s="59"/>
    </row>
    <row r="1391" spans="4:4" x14ac:dyDescent="0.2">
      <c r="D1391" s="59"/>
    </row>
    <row r="1392" spans="4:4" x14ac:dyDescent="0.2">
      <c r="D1392" s="59"/>
    </row>
    <row r="1393" spans="4:4" x14ac:dyDescent="0.2">
      <c r="D1393" s="59"/>
    </row>
    <row r="1394" spans="4:4" x14ac:dyDescent="0.2">
      <c r="D1394" s="59"/>
    </row>
    <row r="1395" spans="4:4" x14ac:dyDescent="0.2">
      <c r="D1395" s="59"/>
    </row>
    <row r="1396" spans="4:4" x14ac:dyDescent="0.2">
      <c r="D1396" s="59"/>
    </row>
    <row r="1397" spans="4:4" x14ac:dyDescent="0.2">
      <c r="D1397" s="59"/>
    </row>
    <row r="1398" spans="4:4" x14ac:dyDescent="0.2">
      <c r="D1398" s="59"/>
    </row>
    <row r="1399" spans="4:4" x14ac:dyDescent="0.2">
      <c r="D1399" s="59"/>
    </row>
    <row r="1400" spans="4:4" x14ac:dyDescent="0.2">
      <c r="D1400" s="59"/>
    </row>
    <row r="1401" spans="4:4" x14ac:dyDescent="0.2">
      <c r="D1401" s="59"/>
    </row>
    <row r="1402" spans="4:4" x14ac:dyDescent="0.2">
      <c r="D1402" s="59"/>
    </row>
    <row r="1403" spans="4:4" x14ac:dyDescent="0.2">
      <c r="D1403" s="59"/>
    </row>
    <row r="1404" spans="4:4" x14ac:dyDescent="0.2">
      <c r="D1404" s="59"/>
    </row>
    <row r="1405" spans="4:4" x14ac:dyDescent="0.2">
      <c r="D1405" s="59"/>
    </row>
    <row r="1406" spans="4:4" x14ac:dyDescent="0.2">
      <c r="D1406" s="59"/>
    </row>
    <row r="1407" spans="4:4" x14ac:dyDescent="0.2">
      <c r="D1407" s="59"/>
    </row>
    <row r="1408" spans="4:4" x14ac:dyDescent="0.2">
      <c r="D1408" s="59"/>
    </row>
    <row r="1409" spans="4:4" x14ac:dyDescent="0.2">
      <c r="D1409" s="59"/>
    </row>
    <row r="1410" spans="4:4" x14ac:dyDescent="0.2">
      <c r="D1410" s="59"/>
    </row>
    <row r="1411" spans="4:4" x14ac:dyDescent="0.2">
      <c r="D1411" s="59"/>
    </row>
    <row r="1412" spans="4:4" x14ac:dyDescent="0.2">
      <c r="D1412" s="59"/>
    </row>
    <row r="1413" spans="4:4" x14ac:dyDescent="0.2">
      <c r="D1413" s="59"/>
    </row>
    <row r="1414" spans="4:4" x14ac:dyDescent="0.2">
      <c r="D1414" s="59"/>
    </row>
    <row r="1415" spans="4:4" x14ac:dyDescent="0.2">
      <c r="D1415" s="59"/>
    </row>
    <row r="1416" spans="4:4" x14ac:dyDescent="0.2">
      <c r="D1416" s="59"/>
    </row>
    <row r="1417" spans="4:4" x14ac:dyDescent="0.2">
      <c r="D1417" s="59"/>
    </row>
    <row r="1418" spans="4:4" x14ac:dyDescent="0.2">
      <c r="D1418" s="59"/>
    </row>
    <row r="1419" spans="4:4" x14ac:dyDescent="0.2">
      <c r="D1419" s="59"/>
    </row>
    <row r="1420" spans="4:4" x14ac:dyDescent="0.2">
      <c r="D1420" s="59"/>
    </row>
    <row r="1421" spans="4:4" x14ac:dyDescent="0.2">
      <c r="D1421" s="59"/>
    </row>
    <row r="1422" spans="4:4" x14ac:dyDescent="0.2">
      <c r="D1422" s="59"/>
    </row>
    <row r="1423" spans="4:4" x14ac:dyDescent="0.2">
      <c r="D1423" s="59"/>
    </row>
    <row r="1424" spans="4:4" x14ac:dyDescent="0.2">
      <c r="D1424" s="59"/>
    </row>
    <row r="1425" spans="4:4" x14ac:dyDescent="0.2">
      <c r="D1425" s="59"/>
    </row>
    <row r="1426" spans="4:4" x14ac:dyDescent="0.2">
      <c r="D1426" s="59"/>
    </row>
    <row r="1427" spans="4:4" x14ac:dyDescent="0.2">
      <c r="D1427" s="59"/>
    </row>
    <row r="1428" spans="4:4" x14ac:dyDescent="0.2">
      <c r="D1428" s="59"/>
    </row>
    <row r="1429" spans="4:4" x14ac:dyDescent="0.2">
      <c r="D1429" s="59"/>
    </row>
    <row r="1430" spans="4:4" x14ac:dyDescent="0.2">
      <c r="D1430" s="59"/>
    </row>
    <row r="1431" spans="4:4" x14ac:dyDescent="0.2">
      <c r="D1431" s="59"/>
    </row>
    <row r="1432" spans="4:4" x14ac:dyDescent="0.2">
      <c r="D1432" s="59"/>
    </row>
    <row r="1433" spans="4:4" x14ac:dyDescent="0.2">
      <c r="D1433" s="59"/>
    </row>
    <row r="1434" spans="4:4" x14ac:dyDescent="0.2">
      <c r="D1434" s="59"/>
    </row>
    <row r="1435" spans="4:4" x14ac:dyDescent="0.2">
      <c r="D1435" s="59"/>
    </row>
    <row r="1436" spans="4:4" x14ac:dyDescent="0.2">
      <c r="D1436" s="59"/>
    </row>
    <row r="1437" spans="4:4" x14ac:dyDescent="0.2">
      <c r="D1437" s="59"/>
    </row>
    <row r="1438" spans="4:4" x14ac:dyDescent="0.2">
      <c r="D1438" s="59"/>
    </row>
    <row r="1439" spans="4:4" x14ac:dyDescent="0.2">
      <c r="D1439" s="59"/>
    </row>
    <row r="1440" spans="4:4" x14ac:dyDescent="0.2">
      <c r="D1440" s="59"/>
    </row>
    <row r="1441" spans="4:4" x14ac:dyDescent="0.2">
      <c r="D1441" s="59"/>
    </row>
    <row r="1442" spans="4:4" x14ac:dyDescent="0.2">
      <c r="D1442" s="59"/>
    </row>
    <row r="1443" spans="4:4" x14ac:dyDescent="0.2">
      <c r="D1443" s="59"/>
    </row>
    <row r="1444" spans="4:4" x14ac:dyDescent="0.2">
      <c r="D1444" s="59"/>
    </row>
    <row r="1445" spans="4:4" x14ac:dyDescent="0.2">
      <c r="D1445" s="59"/>
    </row>
    <row r="1446" spans="4:4" x14ac:dyDescent="0.2">
      <c r="D1446" s="59"/>
    </row>
    <row r="1447" spans="4:4" x14ac:dyDescent="0.2">
      <c r="D1447" s="59"/>
    </row>
    <row r="1448" spans="4:4" x14ac:dyDescent="0.2">
      <c r="D1448" s="59"/>
    </row>
    <row r="1449" spans="4:4" x14ac:dyDescent="0.2">
      <c r="D1449" s="59"/>
    </row>
    <row r="1450" spans="4:4" x14ac:dyDescent="0.2">
      <c r="D1450" s="59"/>
    </row>
    <row r="1451" spans="4:4" x14ac:dyDescent="0.2">
      <c r="D1451" s="59"/>
    </row>
    <row r="1452" spans="4:4" x14ac:dyDescent="0.2">
      <c r="D1452" s="59"/>
    </row>
    <row r="1453" spans="4:4" x14ac:dyDescent="0.2">
      <c r="D1453" s="59"/>
    </row>
    <row r="1454" spans="4:4" x14ac:dyDescent="0.2">
      <c r="D1454" s="59"/>
    </row>
    <row r="1455" spans="4:4" x14ac:dyDescent="0.2">
      <c r="D1455" s="59"/>
    </row>
    <row r="1456" spans="4:4" x14ac:dyDescent="0.2">
      <c r="D1456" s="59"/>
    </row>
    <row r="1457" spans="4:4" x14ac:dyDescent="0.2">
      <c r="D1457" s="59"/>
    </row>
    <row r="1458" spans="4:4" x14ac:dyDescent="0.2">
      <c r="D1458" s="59"/>
    </row>
    <row r="1459" spans="4:4" x14ac:dyDescent="0.2">
      <c r="D1459" s="59"/>
    </row>
    <row r="1460" spans="4:4" x14ac:dyDescent="0.2">
      <c r="D1460" s="59"/>
    </row>
    <row r="1461" spans="4:4" x14ac:dyDescent="0.2">
      <c r="D1461" s="59"/>
    </row>
    <row r="1462" spans="4:4" x14ac:dyDescent="0.2">
      <c r="D1462" s="59"/>
    </row>
    <row r="1463" spans="4:4" x14ac:dyDescent="0.2">
      <c r="D1463" s="59"/>
    </row>
    <row r="1464" spans="4:4" x14ac:dyDescent="0.2">
      <c r="D1464" s="59"/>
    </row>
    <row r="1465" spans="4:4" x14ac:dyDescent="0.2">
      <c r="D1465" s="59"/>
    </row>
    <row r="1466" spans="4:4" x14ac:dyDescent="0.2">
      <c r="D1466" s="59"/>
    </row>
    <row r="1467" spans="4:4" x14ac:dyDescent="0.2">
      <c r="D1467" s="59"/>
    </row>
    <row r="1468" spans="4:4" x14ac:dyDescent="0.2">
      <c r="D1468" s="59"/>
    </row>
    <row r="1469" spans="4:4" x14ac:dyDescent="0.2">
      <c r="D1469" s="59"/>
    </row>
    <row r="1470" spans="4:4" x14ac:dyDescent="0.2">
      <c r="D1470" s="59"/>
    </row>
    <row r="1471" spans="4:4" x14ac:dyDescent="0.2">
      <c r="D1471" s="59"/>
    </row>
    <row r="1472" spans="4:4" x14ac:dyDescent="0.2">
      <c r="D1472" s="59"/>
    </row>
    <row r="1473" spans="4:4" x14ac:dyDescent="0.2">
      <c r="D1473" s="59"/>
    </row>
    <row r="1474" spans="4:4" x14ac:dyDescent="0.2">
      <c r="D1474" s="59"/>
    </row>
    <row r="1475" spans="4:4" x14ac:dyDescent="0.2">
      <c r="D1475" s="59"/>
    </row>
    <row r="1476" spans="4:4" x14ac:dyDescent="0.2">
      <c r="D1476" s="59"/>
    </row>
    <row r="1477" spans="4:4" x14ac:dyDescent="0.2">
      <c r="D1477" s="59"/>
    </row>
    <row r="1478" spans="4:4" x14ac:dyDescent="0.2">
      <c r="D1478" s="59"/>
    </row>
    <row r="1479" spans="4:4" x14ac:dyDescent="0.2">
      <c r="D1479" s="59"/>
    </row>
    <row r="1480" spans="4:4" x14ac:dyDescent="0.2">
      <c r="D1480" s="59"/>
    </row>
    <row r="1481" spans="4:4" x14ac:dyDescent="0.2">
      <c r="D1481" s="59"/>
    </row>
    <row r="1482" spans="4:4" x14ac:dyDescent="0.2">
      <c r="D1482" s="59"/>
    </row>
    <row r="1483" spans="4:4" x14ac:dyDescent="0.2">
      <c r="D1483" s="59"/>
    </row>
    <row r="1484" spans="4:4" x14ac:dyDescent="0.2">
      <c r="D1484" s="59"/>
    </row>
    <row r="1485" spans="4:4" x14ac:dyDescent="0.2">
      <c r="D1485" s="59"/>
    </row>
    <row r="1486" spans="4:4" x14ac:dyDescent="0.2">
      <c r="D1486" s="59"/>
    </row>
    <row r="1487" spans="4:4" x14ac:dyDescent="0.2">
      <c r="D1487" s="59"/>
    </row>
    <row r="1488" spans="4:4" x14ac:dyDescent="0.2">
      <c r="D1488" s="59"/>
    </row>
    <row r="1489" spans="4:4" x14ac:dyDescent="0.2">
      <c r="D1489" s="59"/>
    </row>
    <row r="1490" spans="4:4" x14ac:dyDescent="0.2">
      <c r="D1490" s="59"/>
    </row>
    <row r="1491" spans="4:4" x14ac:dyDescent="0.2">
      <c r="D1491" s="59"/>
    </row>
    <row r="1492" spans="4:4" x14ac:dyDescent="0.2">
      <c r="D1492" s="59"/>
    </row>
    <row r="1493" spans="4:4" x14ac:dyDescent="0.2">
      <c r="D1493" s="59"/>
    </row>
    <row r="1494" spans="4:4" x14ac:dyDescent="0.2">
      <c r="D1494" s="59"/>
    </row>
    <row r="1495" spans="4:4" x14ac:dyDescent="0.2">
      <c r="D1495" s="59"/>
    </row>
    <row r="1496" spans="4:4" x14ac:dyDescent="0.2">
      <c r="D1496" s="59"/>
    </row>
    <row r="1497" spans="4:4" x14ac:dyDescent="0.2">
      <c r="D1497" s="59"/>
    </row>
    <row r="1498" spans="4:4" x14ac:dyDescent="0.2">
      <c r="D1498" s="59"/>
    </row>
    <row r="1499" spans="4:4" x14ac:dyDescent="0.2">
      <c r="D1499" s="59"/>
    </row>
    <row r="1500" spans="4:4" x14ac:dyDescent="0.2">
      <c r="D1500" s="59"/>
    </row>
    <row r="1501" spans="4:4" x14ac:dyDescent="0.2">
      <c r="D1501" s="59"/>
    </row>
    <row r="1502" spans="4:4" x14ac:dyDescent="0.2">
      <c r="D1502" s="59"/>
    </row>
    <row r="1503" spans="4:4" x14ac:dyDescent="0.2">
      <c r="D1503" s="59"/>
    </row>
    <row r="1504" spans="4:4" x14ac:dyDescent="0.2">
      <c r="D1504" s="59"/>
    </row>
    <row r="1505" spans="4:4" x14ac:dyDescent="0.2">
      <c r="D1505" s="59"/>
    </row>
    <row r="1506" spans="4:4" x14ac:dyDescent="0.2">
      <c r="D1506" s="59"/>
    </row>
    <row r="1507" spans="4:4" x14ac:dyDescent="0.2">
      <c r="D1507" s="59"/>
    </row>
    <row r="1508" spans="4:4" x14ac:dyDescent="0.2">
      <c r="D1508" s="59"/>
    </row>
    <row r="1509" spans="4:4" x14ac:dyDescent="0.2">
      <c r="D1509" s="59"/>
    </row>
    <row r="1510" spans="4:4" x14ac:dyDescent="0.2">
      <c r="D1510" s="59"/>
    </row>
    <row r="1511" spans="4:4" x14ac:dyDescent="0.2">
      <c r="D1511" s="59"/>
    </row>
    <row r="1512" spans="4:4" x14ac:dyDescent="0.2">
      <c r="D1512" s="59"/>
    </row>
    <row r="1513" spans="4:4" x14ac:dyDescent="0.2">
      <c r="D1513" s="59"/>
    </row>
    <row r="1514" spans="4:4" x14ac:dyDescent="0.2">
      <c r="D1514" s="59"/>
    </row>
    <row r="1515" spans="4:4" x14ac:dyDescent="0.2">
      <c r="D1515" s="59"/>
    </row>
    <row r="1516" spans="4:4" x14ac:dyDescent="0.2">
      <c r="D1516" s="59"/>
    </row>
    <row r="1517" spans="4:4" x14ac:dyDescent="0.2">
      <c r="D1517" s="59"/>
    </row>
    <row r="1518" spans="4:4" x14ac:dyDescent="0.2">
      <c r="D1518" s="59"/>
    </row>
    <row r="1519" spans="4:4" x14ac:dyDescent="0.2">
      <c r="D1519" s="59"/>
    </row>
    <row r="1520" spans="4:4" x14ac:dyDescent="0.2">
      <c r="D1520" s="59"/>
    </row>
    <row r="1521" spans="4:4" x14ac:dyDescent="0.2">
      <c r="D1521" s="59"/>
    </row>
    <row r="1522" spans="4:4" x14ac:dyDescent="0.2">
      <c r="D1522" s="59"/>
    </row>
    <row r="1523" spans="4:4" x14ac:dyDescent="0.2">
      <c r="D1523" s="59"/>
    </row>
    <row r="1524" spans="4:4" x14ac:dyDescent="0.2">
      <c r="D1524" s="59"/>
    </row>
    <row r="1525" spans="4:4" x14ac:dyDescent="0.2">
      <c r="D1525" s="59"/>
    </row>
    <row r="1526" spans="4:4" x14ac:dyDescent="0.2">
      <c r="D1526" s="59"/>
    </row>
    <row r="1527" spans="4:4" x14ac:dyDescent="0.2">
      <c r="D1527" s="59"/>
    </row>
    <row r="1528" spans="4:4" x14ac:dyDescent="0.2">
      <c r="D1528" s="59"/>
    </row>
    <row r="1529" spans="4:4" x14ac:dyDescent="0.2">
      <c r="D1529" s="59"/>
    </row>
    <row r="1530" spans="4:4" x14ac:dyDescent="0.2">
      <c r="D1530" s="59"/>
    </row>
    <row r="1531" spans="4:4" x14ac:dyDescent="0.2">
      <c r="D1531" s="59"/>
    </row>
    <row r="1532" spans="4:4" x14ac:dyDescent="0.2">
      <c r="D1532" s="59"/>
    </row>
    <row r="1533" spans="4:4" x14ac:dyDescent="0.2">
      <c r="D1533" s="59"/>
    </row>
    <row r="1534" spans="4:4" x14ac:dyDescent="0.2">
      <c r="D1534" s="59"/>
    </row>
    <row r="1535" spans="4:4" x14ac:dyDescent="0.2">
      <c r="D1535" s="59"/>
    </row>
    <row r="1536" spans="4:4" x14ac:dyDescent="0.2">
      <c r="D1536" s="59"/>
    </row>
    <row r="1537" spans="4:4" x14ac:dyDescent="0.2">
      <c r="D1537" s="59"/>
    </row>
    <row r="1538" spans="4:4" x14ac:dyDescent="0.2">
      <c r="D1538" s="59"/>
    </row>
    <row r="1539" spans="4:4" x14ac:dyDescent="0.2">
      <c r="D1539" s="59"/>
    </row>
    <row r="1540" spans="4:4" x14ac:dyDescent="0.2">
      <c r="D1540" s="59"/>
    </row>
    <row r="1541" spans="4:4" x14ac:dyDescent="0.2">
      <c r="D1541" s="59"/>
    </row>
    <row r="1542" spans="4:4" x14ac:dyDescent="0.2">
      <c r="D1542" s="59"/>
    </row>
    <row r="1543" spans="4:4" x14ac:dyDescent="0.2">
      <c r="D1543" s="59"/>
    </row>
    <row r="1544" spans="4:4" x14ac:dyDescent="0.2">
      <c r="D1544" s="59"/>
    </row>
    <row r="1545" spans="4:4" x14ac:dyDescent="0.2">
      <c r="D1545" s="59"/>
    </row>
    <row r="1546" spans="4:4" x14ac:dyDescent="0.2">
      <c r="D1546" s="59"/>
    </row>
    <row r="1547" spans="4:4" x14ac:dyDescent="0.2">
      <c r="D1547" s="59"/>
    </row>
    <row r="1548" spans="4:4" x14ac:dyDescent="0.2">
      <c r="D1548" s="59"/>
    </row>
    <row r="1549" spans="4:4" x14ac:dyDescent="0.2">
      <c r="D1549" s="59"/>
    </row>
    <row r="1550" spans="4:4" x14ac:dyDescent="0.2">
      <c r="D1550" s="59"/>
    </row>
    <row r="1551" spans="4:4" x14ac:dyDescent="0.2">
      <c r="D1551" s="59"/>
    </row>
    <row r="1552" spans="4:4" x14ac:dyDescent="0.2">
      <c r="D1552" s="59"/>
    </row>
    <row r="1553" spans="4:4" x14ac:dyDescent="0.2">
      <c r="D1553" s="59"/>
    </row>
    <row r="1554" spans="4:4" x14ac:dyDescent="0.2">
      <c r="D1554" s="59"/>
    </row>
    <row r="1555" spans="4:4" x14ac:dyDescent="0.2">
      <c r="D1555" s="59"/>
    </row>
    <row r="1556" spans="4:4" x14ac:dyDescent="0.2">
      <c r="D1556" s="59"/>
    </row>
    <row r="1557" spans="4:4" x14ac:dyDescent="0.2">
      <c r="D1557" s="59"/>
    </row>
    <row r="1558" spans="4:4" x14ac:dyDescent="0.2">
      <c r="D1558" s="59"/>
    </row>
    <row r="1559" spans="4:4" x14ac:dyDescent="0.2">
      <c r="D1559" s="59"/>
    </row>
    <row r="1560" spans="4:4" x14ac:dyDescent="0.2">
      <c r="D1560" s="59"/>
    </row>
    <row r="1561" spans="4:4" x14ac:dyDescent="0.2">
      <c r="D1561" s="59"/>
    </row>
    <row r="1562" spans="4:4" x14ac:dyDescent="0.2">
      <c r="D1562" s="59"/>
    </row>
    <row r="1563" spans="4:4" x14ac:dyDescent="0.2">
      <c r="D1563" s="59"/>
    </row>
    <row r="1564" spans="4:4" x14ac:dyDescent="0.2">
      <c r="D1564" s="59"/>
    </row>
    <row r="1565" spans="4:4" x14ac:dyDescent="0.2">
      <c r="D1565" s="59"/>
    </row>
    <row r="1566" spans="4:4" x14ac:dyDescent="0.2">
      <c r="D1566" s="59"/>
    </row>
    <row r="1567" spans="4:4" x14ac:dyDescent="0.2">
      <c r="D1567" s="59"/>
    </row>
    <row r="1568" spans="4:4" x14ac:dyDescent="0.2">
      <c r="D1568" s="59"/>
    </row>
    <row r="1569" spans="4:4" x14ac:dyDescent="0.2">
      <c r="D1569" s="59"/>
    </row>
    <row r="1570" spans="4:4" x14ac:dyDescent="0.2">
      <c r="D1570" s="59"/>
    </row>
    <row r="1571" spans="4:4" x14ac:dyDescent="0.2">
      <c r="D1571" s="59"/>
    </row>
    <row r="1572" spans="4:4" x14ac:dyDescent="0.2">
      <c r="D1572" s="59"/>
    </row>
    <row r="1573" spans="4:4" x14ac:dyDescent="0.2">
      <c r="D1573" s="59"/>
    </row>
    <row r="1574" spans="4:4" x14ac:dyDescent="0.2">
      <c r="D1574" s="59"/>
    </row>
    <row r="1575" spans="4:4" x14ac:dyDescent="0.2">
      <c r="D1575" s="59"/>
    </row>
    <row r="1576" spans="4:4" x14ac:dyDescent="0.2">
      <c r="D1576" s="59"/>
    </row>
    <row r="1577" spans="4:4" x14ac:dyDescent="0.2">
      <c r="D1577" s="59"/>
    </row>
    <row r="1578" spans="4:4" x14ac:dyDescent="0.2">
      <c r="D1578" s="59"/>
    </row>
    <row r="1579" spans="4:4" x14ac:dyDescent="0.2">
      <c r="D1579" s="59"/>
    </row>
    <row r="1580" spans="4:4" x14ac:dyDescent="0.2">
      <c r="D1580" s="59"/>
    </row>
    <row r="1581" spans="4:4" x14ac:dyDescent="0.2">
      <c r="D1581" s="59"/>
    </row>
    <row r="1582" spans="4:4" x14ac:dyDescent="0.2">
      <c r="D1582" s="59"/>
    </row>
    <row r="1583" spans="4:4" x14ac:dyDescent="0.2">
      <c r="D1583" s="59"/>
    </row>
    <row r="1584" spans="4:4" x14ac:dyDescent="0.2">
      <c r="D1584" s="59"/>
    </row>
    <row r="1585" spans="4:4" x14ac:dyDescent="0.2">
      <c r="D1585" s="59"/>
    </row>
    <row r="1586" spans="4:4" x14ac:dyDescent="0.2">
      <c r="D1586" s="59"/>
    </row>
    <row r="1587" spans="4:4" x14ac:dyDescent="0.2">
      <c r="D1587" s="59"/>
    </row>
    <row r="1588" spans="4:4" x14ac:dyDescent="0.2">
      <c r="D1588" s="59"/>
    </row>
    <row r="1589" spans="4:4" x14ac:dyDescent="0.2">
      <c r="D1589" s="59"/>
    </row>
    <row r="1590" spans="4:4" x14ac:dyDescent="0.2">
      <c r="D1590" s="59"/>
    </row>
    <row r="1591" spans="4:4" x14ac:dyDescent="0.2">
      <c r="D1591" s="59"/>
    </row>
    <row r="1592" spans="4:4" x14ac:dyDescent="0.2">
      <c r="D1592" s="59"/>
    </row>
    <row r="1593" spans="4:4" x14ac:dyDescent="0.2">
      <c r="D1593" s="59"/>
    </row>
    <row r="1594" spans="4:4" x14ac:dyDescent="0.2">
      <c r="D1594" s="59"/>
    </row>
    <row r="1595" spans="4:4" x14ac:dyDescent="0.2">
      <c r="D1595" s="59"/>
    </row>
    <row r="1596" spans="4:4" x14ac:dyDescent="0.2">
      <c r="D1596" s="59"/>
    </row>
    <row r="1597" spans="4:4" x14ac:dyDescent="0.2">
      <c r="D1597" s="59"/>
    </row>
    <row r="1598" spans="4:4" x14ac:dyDescent="0.2">
      <c r="D1598" s="59"/>
    </row>
    <row r="1599" spans="4:4" x14ac:dyDescent="0.2">
      <c r="D1599" s="59"/>
    </row>
    <row r="1600" spans="4:4" x14ac:dyDescent="0.2">
      <c r="D1600" s="59"/>
    </row>
    <row r="1601" spans="4:4" x14ac:dyDescent="0.2">
      <c r="D1601" s="59"/>
    </row>
    <row r="1602" spans="4:4" x14ac:dyDescent="0.2">
      <c r="D1602" s="59"/>
    </row>
    <row r="1603" spans="4:4" x14ac:dyDescent="0.2">
      <c r="D1603" s="59"/>
    </row>
    <row r="1604" spans="4:4" x14ac:dyDescent="0.2">
      <c r="D1604" s="59"/>
    </row>
    <row r="1605" spans="4:4" x14ac:dyDescent="0.2">
      <c r="D1605" s="59"/>
    </row>
    <row r="1606" spans="4:4" x14ac:dyDescent="0.2">
      <c r="D1606" s="59"/>
    </row>
    <row r="1607" spans="4:4" x14ac:dyDescent="0.2">
      <c r="D1607" s="59"/>
    </row>
    <row r="1608" spans="4:4" x14ac:dyDescent="0.2">
      <c r="D1608" s="59"/>
    </row>
    <row r="1609" spans="4:4" x14ac:dyDescent="0.2">
      <c r="D1609" s="59"/>
    </row>
    <row r="1610" spans="4:4" x14ac:dyDescent="0.2">
      <c r="D1610" s="59"/>
    </row>
    <row r="1611" spans="4:4" x14ac:dyDescent="0.2">
      <c r="D1611" s="59"/>
    </row>
    <row r="1612" spans="4:4" x14ac:dyDescent="0.2">
      <c r="D1612" s="59"/>
    </row>
    <row r="1613" spans="4:4" x14ac:dyDescent="0.2">
      <c r="D1613" s="59"/>
    </row>
    <row r="1614" spans="4:4" x14ac:dyDescent="0.2">
      <c r="D1614" s="59"/>
    </row>
    <row r="1615" spans="4:4" x14ac:dyDescent="0.2">
      <c r="D1615" s="59"/>
    </row>
    <row r="1616" spans="4:4" x14ac:dyDescent="0.2">
      <c r="D1616" s="59"/>
    </row>
    <row r="1617" spans="4:4" x14ac:dyDescent="0.2">
      <c r="D1617" s="59"/>
    </row>
    <row r="1618" spans="4:4" x14ac:dyDescent="0.2">
      <c r="D1618" s="59"/>
    </row>
    <row r="1619" spans="4:4" x14ac:dyDescent="0.2">
      <c r="D1619" s="59"/>
    </row>
    <row r="1620" spans="4:4" x14ac:dyDescent="0.2">
      <c r="D1620" s="59"/>
    </row>
    <row r="1621" spans="4:4" x14ac:dyDescent="0.2">
      <c r="D1621" s="59"/>
    </row>
    <row r="1622" spans="4:4" x14ac:dyDescent="0.2">
      <c r="D1622" s="59"/>
    </row>
    <row r="1623" spans="4:4" x14ac:dyDescent="0.2">
      <c r="D1623" s="59"/>
    </row>
    <row r="1624" spans="4:4" x14ac:dyDescent="0.2">
      <c r="D1624" s="59"/>
    </row>
    <row r="1625" spans="4:4" x14ac:dyDescent="0.2">
      <c r="D1625" s="59"/>
    </row>
    <row r="1626" spans="4:4" x14ac:dyDescent="0.2">
      <c r="D1626" s="59"/>
    </row>
    <row r="1627" spans="4:4" x14ac:dyDescent="0.2">
      <c r="D1627" s="59"/>
    </row>
    <row r="1628" spans="4:4" x14ac:dyDescent="0.2">
      <c r="D1628" s="59"/>
    </row>
    <row r="1629" spans="4:4" x14ac:dyDescent="0.2">
      <c r="D1629" s="59"/>
    </row>
    <row r="1630" spans="4:4" x14ac:dyDescent="0.2">
      <c r="D1630" s="59"/>
    </row>
    <row r="1631" spans="4:4" x14ac:dyDescent="0.2">
      <c r="D1631" s="59"/>
    </row>
    <row r="1632" spans="4:4" x14ac:dyDescent="0.2">
      <c r="D1632" s="59"/>
    </row>
    <row r="1633" spans="4:4" x14ac:dyDescent="0.2">
      <c r="D1633" s="59"/>
    </row>
    <row r="1634" spans="4:4" x14ac:dyDescent="0.2">
      <c r="D1634" s="59"/>
    </row>
    <row r="1635" spans="4:4" x14ac:dyDescent="0.2">
      <c r="D1635" s="59"/>
    </row>
    <row r="1636" spans="4:4" x14ac:dyDescent="0.2">
      <c r="D1636" s="59"/>
    </row>
    <row r="1637" spans="4:4" x14ac:dyDescent="0.2">
      <c r="D1637" s="59"/>
    </row>
    <row r="1638" spans="4:4" x14ac:dyDescent="0.2">
      <c r="D1638" s="59"/>
    </row>
    <row r="1639" spans="4:4" x14ac:dyDescent="0.2">
      <c r="D1639" s="59"/>
    </row>
    <row r="1640" spans="4:4" x14ac:dyDescent="0.2">
      <c r="D1640" s="59"/>
    </row>
    <row r="1641" spans="4:4" x14ac:dyDescent="0.2">
      <c r="D1641" s="59"/>
    </row>
    <row r="1642" spans="4:4" x14ac:dyDescent="0.2">
      <c r="D1642" s="59"/>
    </row>
    <row r="1643" spans="4:4" x14ac:dyDescent="0.2">
      <c r="D1643" s="59"/>
    </row>
    <row r="1644" spans="4:4" x14ac:dyDescent="0.2">
      <c r="D1644" s="59"/>
    </row>
    <row r="1645" spans="4:4" x14ac:dyDescent="0.2">
      <c r="D1645" s="59"/>
    </row>
    <row r="1646" spans="4:4" x14ac:dyDescent="0.2">
      <c r="D1646" s="59"/>
    </row>
    <row r="1647" spans="4:4" x14ac:dyDescent="0.2">
      <c r="D1647" s="59"/>
    </row>
    <row r="1648" spans="4:4" x14ac:dyDescent="0.2">
      <c r="D1648" s="59"/>
    </row>
    <row r="1649" spans="4:4" x14ac:dyDescent="0.2">
      <c r="D1649" s="59"/>
    </row>
    <row r="1650" spans="4:4" x14ac:dyDescent="0.2">
      <c r="D1650" s="59"/>
    </row>
    <row r="1651" spans="4:4" x14ac:dyDescent="0.2">
      <c r="D1651" s="59"/>
    </row>
    <row r="1652" spans="4:4" x14ac:dyDescent="0.2">
      <c r="D1652" s="59"/>
    </row>
    <row r="1653" spans="4:4" x14ac:dyDescent="0.2">
      <c r="D1653" s="59"/>
    </row>
    <row r="1654" spans="4:4" x14ac:dyDescent="0.2">
      <c r="D1654" s="59"/>
    </row>
    <row r="1655" spans="4:4" x14ac:dyDescent="0.2">
      <c r="D1655" s="59"/>
    </row>
    <row r="1656" spans="4:4" x14ac:dyDescent="0.2">
      <c r="D1656" s="59"/>
    </row>
    <row r="1657" spans="4:4" x14ac:dyDescent="0.2">
      <c r="D1657" s="59"/>
    </row>
    <row r="1658" spans="4:4" x14ac:dyDescent="0.2">
      <c r="D1658" s="59"/>
    </row>
    <row r="1659" spans="4:4" x14ac:dyDescent="0.2">
      <c r="D1659" s="59"/>
    </row>
    <row r="1660" spans="4:4" x14ac:dyDescent="0.2">
      <c r="D1660" s="59"/>
    </row>
    <row r="1661" spans="4:4" x14ac:dyDescent="0.2">
      <c r="D1661" s="59"/>
    </row>
    <row r="1662" spans="4:4" x14ac:dyDescent="0.2">
      <c r="D1662" s="59"/>
    </row>
    <row r="1663" spans="4:4" x14ac:dyDescent="0.2">
      <c r="D1663" s="59"/>
    </row>
    <row r="1664" spans="4:4" x14ac:dyDescent="0.2">
      <c r="D1664" s="59"/>
    </row>
    <row r="1665" spans="4:4" x14ac:dyDescent="0.2">
      <c r="D1665" s="59"/>
    </row>
    <row r="1666" spans="4:4" x14ac:dyDescent="0.2">
      <c r="D1666" s="59"/>
    </row>
    <row r="1667" spans="4:4" x14ac:dyDescent="0.2">
      <c r="D1667" s="59"/>
    </row>
    <row r="1668" spans="4:4" x14ac:dyDescent="0.2">
      <c r="D1668" s="59"/>
    </row>
    <row r="1669" spans="4:4" x14ac:dyDescent="0.2">
      <c r="D1669" s="59"/>
    </row>
    <row r="1670" spans="4:4" x14ac:dyDescent="0.2">
      <c r="D1670" s="59"/>
    </row>
    <row r="1671" spans="4:4" x14ac:dyDescent="0.2">
      <c r="D1671" s="59"/>
    </row>
    <row r="1672" spans="4:4" x14ac:dyDescent="0.2">
      <c r="D1672" s="59"/>
    </row>
    <row r="1673" spans="4:4" x14ac:dyDescent="0.2">
      <c r="D1673" s="59"/>
    </row>
    <row r="1674" spans="4:4" x14ac:dyDescent="0.2">
      <c r="D1674" s="59"/>
    </row>
    <row r="1675" spans="4:4" x14ac:dyDescent="0.2">
      <c r="D1675" s="59"/>
    </row>
    <row r="1676" spans="4:4" x14ac:dyDescent="0.2">
      <c r="D1676" s="59"/>
    </row>
    <row r="1677" spans="4:4" x14ac:dyDescent="0.2">
      <c r="D1677" s="59"/>
    </row>
    <row r="1678" spans="4:4" x14ac:dyDescent="0.2">
      <c r="D1678" s="59"/>
    </row>
    <row r="1679" spans="4:4" x14ac:dyDescent="0.2">
      <c r="D1679" s="59"/>
    </row>
    <row r="1680" spans="4:4" x14ac:dyDescent="0.2">
      <c r="D1680" s="59"/>
    </row>
    <row r="1681" spans="4:4" x14ac:dyDescent="0.2">
      <c r="D1681" s="59"/>
    </row>
    <row r="1682" spans="4:4" x14ac:dyDescent="0.2">
      <c r="D1682" s="59"/>
    </row>
    <row r="1683" spans="4:4" x14ac:dyDescent="0.2">
      <c r="D1683" s="59"/>
    </row>
    <row r="1684" spans="4:4" x14ac:dyDescent="0.2">
      <c r="D1684" s="59"/>
    </row>
    <row r="1685" spans="4:4" x14ac:dyDescent="0.2">
      <c r="D1685" s="59"/>
    </row>
    <row r="1686" spans="4:4" x14ac:dyDescent="0.2">
      <c r="D1686" s="59"/>
    </row>
    <row r="1687" spans="4:4" x14ac:dyDescent="0.2">
      <c r="D1687" s="59"/>
    </row>
    <row r="1688" spans="4:4" x14ac:dyDescent="0.2">
      <c r="D1688" s="59"/>
    </row>
    <row r="1689" spans="4:4" x14ac:dyDescent="0.2">
      <c r="D1689" s="59"/>
    </row>
    <row r="1690" spans="4:4" x14ac:dyDescent="0.2">
      <c r="D1690" s="59"/>
    </row>
    <row r="1691" spans="4:4" x14ac:dyDescent="0.2">
      <c r="D1691" s="59"/>
    </row>
    <row r="1692" spans="4:4" x14ac:dyDescent="0.2">
      <c r="D1692" s="59"/>
    </row>
    <row r="1693" spans="4:4" x14ac:dyDescent="0.2">
      <c r="D1693" s="59"/>
    </row>
    <row r="1694" spans="4:4" x14ac:dyDescent="0.2">
      <c r="D1694" s="59"/>
    </row>
    <row r="1695" spans="4:4" x14ac:dyDescent="0.2">
      <c r="D1695" s="59"/>
    </row>
    <row r="1696" spans="4:4" x14ac:dyDescent="0.2">
      <c r="D1696" s="59"/>
    </row>
    <row r="1697" spans="4:4" x14ac:dyDescent="0.2">
      <c r="D1697" s="59"/>
    </row>
    <row r="1698" spans="4:4" x14ac:dyDescent="0.2">
      <c r="D1698" s="59"/>
    </row>
    <row r="1699" spans="4:4" x14ac:dyDescent="0.2">
      <c r="D1699" s="59"/>
    </row>
    <row r="1700" spans="4:4" x14ac:dyDescent="0.2">
      <c r="D1700" s="59"/>
    </row>
    <row r="1701" spans="4:4" x14ac:dyDescent="0.2">
      <c r="D1701" s="59"/>
    </row>
    <row r="1702" spans="4:4" x14ac:dyDescent="0.2">
      <c r="D1702" s="59"/>
    </row>
    <row r="1703" spans="4:4" x14ac:dyDescent="0.2">
      <c r="D1703" s="59"/>
    </row>
    <row r="1704" spans="4:4" x14ac:dyDescent="0.2">
      <c r="D1704" s="59"/>
    </row>
    <row r="1705" spans="4:4" x14ac:dyDescent="0.2">
      <c r="D1705" s="59"/>
    </row>
    <row r="1706" spans="4:4" x14ac:dyDescent="0.2">
      <c r="D1706" s="59"/>
    </row>
    <row r="1707" spans="4:4" x14ac:dyDescent="0.2">
      <c r="D1707" s="59"/>
    </row>
    <row r="1708" spans="4:4" x14ac:dyDescent="0.2">
      <c r="D1708" s="59"/>
    </row>
    <row r="1709" spans="4:4" x14ac:dyDescent="0.2">
      <c r="D1709" s="59"/>
    </row>
    <row r="1710" spans="4:4" x14ac:dyDescent="0.2">
      <c r="D1710" s="59"/>
    </row>
    <row r="1711" spans="4:4" x14ac:dyDescent="0.2">
      <c r="D1711" s="59"/>
    </row>
    <row r="1712" spans="4:4" x14ac:dyDescent="0.2">
      <c r="D1712" s="59"/>
    </row>
    <row r="1713" spans="4:4" x14ac:dyDescent="0.2">
      <c r="D1713" s="59"/>
    </row>
    <row r="1714" spans="4:4" x14ac:dyDescent="0.2">
      <c r="D1714" s="59"/>
    </row>
    <row r="1715" spans="4:4" x14ac:dyDescent="0.2">
      <c r="D1715" s="59"/>
    </row>
    <row r="1716" spans="4:4" x14ac:dyDescent="0.2">
      <c r="D1716" s="59"/>
    </row>
    <row r="1717" spans="4:4" x14ac:dyDescent="0.2">
      <c r="D1717" s="59"/>
    </row>
    <row r="1718" spans="4:4" x14ac:dyDescent="0.2">
      <c r="D1718" s="59"/>
    </row>
    <row r="1719" spans="4:4" x14ac:dyDescent="0.2">
      <c r="D1719" s="59"/>
    </row>
    <row r="1720" spans="4:4" x14ac:dyDescent="0.2">
      <c r="D1720" s="59"/>
    </row>
    <row r="1721" spans="4:4" x14ac:dyDescent="0.2">
      <c r="D1721" s="59"/>
    </row>
    <row r="1722" spans="4:4" x14ac:dyDescent="0.2">
      <c r="D1722" s="59"/>
    </row>
    <row r="1723" spans="4:4" x14ac:dyDescent="0.2">
      <c r="D1723" s="59"/>
    </row>
    <row r="1724" spans="4:4" x14ac:dyDescent="0.2">
      <c r="D1724" s="59"/>
    </row>
    <row r="1725" spans="4:4" x14ac:dyDescent="0.2">
      <c r="D1725" s="59"/>
    </row>
    <row r="1726" spans="4:4" x14ac:dyDescent="0.2">
      <c r="D1726" s="59"/>
    </row>
    <row r="1727" spans="4:4" x14ac:dyDescent="0.2">
      <c r="D1727" s="59"/>
    </row>
    <row r="1728" spans="4:4" x14ac:dyDescent="0.2">
      <c r="D1728" s="59"/>
    </row>
    <row r="1729" spans="4:4" x14ac:dyDescent="0.2">
      <c r="D1729" s="59"/>
    </row>
    <row r="1730" spans="4:4" x14ac:dyDescent="0.2">
      <c r="D1730" s="59"/>
    </row>
    <row r="1731" spans="4:4" x14ac:dyDescent="0.2">
      <c r="D1731" s="59"/>
    </row>
    <row r="1732" spans="4:4" x14ac:dyDescent="0.2">
      <c r="D1732" s="59"/>
    </row>
    <row r="1733" spans="4:4" x14ac:dyDescent="0.2">
      <c r="D1733" s="59"/>
    </row>
    <row r="1734" spans="4:4" x14ac:dyDescent="0.2">
      <c r="D1734" s="59"/>
    </row>
    <row r="1735" spans="4:4" x14ac:dyDescent="0.2">
      <c r="D1735" s="59"/>
    </row>
    <row r="1736" spans="4:4" x14ac:dyDescent="0.2">
      <c r="D1736" s="59"/>
    </row>
    <row r="1737" spans="4:4" x14ac:dyDescent="0.2">
      <c r="D1737" s="59"/>
    </row>
    <row r="1738" spans="4:4" x14ac:dyDescent="0.2">
      <c r="D1738" s="59"/>
    </row>
    <row r="1739" spans="4:4" x14ac:dyDescent="0.2">
      <c r="D1739" s="59"/>
    </row>
    <row r="1740" spans="4:4" x14ac:dyDescent="0.2">
      <c r="D1740" s="59"/>
    </row>
    <row r="1741" spans="4:4" x14ac:dyDescent="0.2">
      <c r="D1741" s="59"/>
    </row>
    <row r="1742" spans="4:4" x14ac:dyDescent="0.2">
      <c r="D1742" s="59"/>
    </row>
    <row r="1743" spans="4:4" x14ac:dyDescent="0.2">
      <c r="D1743" s="59"/>
    </row>
    <row r="1744" spans="4:4" x14ac:dyDescent="0.2">
      <c r="D1744" s="59"/>
    </row>
    <row r="1745" spans="4:4" x14ac:dyDescent="0.2">
      <c r="D1745" s="59"/>
    </row>
    <row r="1746" spans="4:4" x14ac:dyDescent="0.2">
      <c r="D1746" s="59"/>
    </row>
    <row r="1747" spans="4:4" x14ac:dyDescent="0.2">
      <c r="D1747" s="59"/>
    </row>
    <row r="1748" spans="4:4" x14ac:dyDescent="0.2">
      <c r="D1748" s="59"/>
    </row>
    <row r="1749" spans="4:4" x14ac:dyDescent="0.2">
      <c r="D1749" s="59"/>
    </row>
    <row r="1750" spans="4:4" x14ac:dyDescent="0.2">
      <c r="D1750" s="59"/>
    </row>
    <row r="1751" spans="4:4" x14ac:dyDescent="0.2">
      <c r="D1751" s="59"/>
    </row>
    <row r="1752" spans="4:4" x14ac:dyDescent="0.2">
      <c r="D1752" s="59"/>
    </row>
    <row r="1753" spans="4:4" x14ac:dyDescent="0.2">
      <c r="D1753" s="59"/>
    </row>
    <row r="1754" spans="4:4" x14ac:dyDescent="0.2">
      <c r="D1754" s="59"/>
    </row>
    <row r="1755" spans="4:4" x14ac:dyDescent="0.2">
      <c r="D1755" s="59"/>
    </row>
    <row r="1756" spans="4:4" x14ac:dyDescent="0.2">
      <c r="D1756" s="59"/>
    </row>
    <row r="1757" spans="4:4" x14ac:dyDescent="0.2">
      <c r="D1757" s="59"/>
    </row>
    <row r="1758" spans="4:4" x14ac:dyDescent="0.2">
      <c r="D1758" s="59"/>
    </row>
    <row r="1759" spans="4:4" x14ac:dyDescent="0.2">
      <c r="D1759" s="59"/>
    </row>
    <row r="1760" spans="4:4" x14ac:dyDescent="0.2">
      <c r="D1760" s="59"/>
    </row>
    <row r="1761" spans="4:4" x14ac:dyDescent="0.2">
      <c r="D1761" s="59"/>
    </row>
    <row r="1762" spans="4:4" x14ac:dyDescent="0.2">
      <c r="D1762" s="59"/>
    </row>
    <row r="1763" spans="4:4" x14ac:dyDescent="0.2">
      <c r="D1763" s="59"/>
    </row>
    <row r="1764" spans="4:4" x14ac:dyDescent="0.2">
      <c r="D1764" s="59"/>
    </row>
    <row r="1765" spans="4:4" x14ac:dyDescent="0.2">
      <c r="D1765" s="59"/>
    </row>
    <row r="1766" spans="4:4" x14ac:dyDescent="0.2">
      <c r="D1766" s="59"/>
    </row>
    <row r="1767" spans="4:4" x14ac:dyDescent="0.2">
      <c r="D1767" s="59"/>
    </row>
    <row r="1768" spans="4:4" x14ac:dyDescent="0.2">
      <c r="D1768" s="59"/>
    </row>
    <row r="1769" spans="4:4" x14ac:dyDescent="0.2">
      <c r="D1769" s="59"/>
    </row>
    <row r="1770" spans="4:4" x14ac:dyDescent="0.2">
      <c r="D1770" s="59"/>
    </row>
    <row r="1771" spans="4:4" x14ac:dyDescent="0.2">
      <c r="D1771" s="59"/>
    </row>
    <row r="1772" spans="4:4" x14ac:dyDescent="0.2">
      <c r="D1772" s="59"/>
    </row>
    <row r="1773" spans="4:4" x14ac:dyDescent="0.2">
      <c r="D1773" s="59"/>
    </row>
    <row r="1774" spans="4:4" x14ac:dyDescent="0.2">
      <c r="D1774" s="59"/>
    </row>
    <row r="1775" spans="4:4" x14ac:dyDescent="0.2">
      <c r="D1775" s="59"/>
    </row>
    <row r="1776" spans="4:4" x14ac:dyDescent="0.2">
      <c r="D1776" s="59"/>
    </row>
    <row r="1777" spans="4:4" x14ac:dyDescent="0.2">
      <c r="D1777" s="59"/>
    </row>
    <row r="1778" spans="4:4" x14ac:dyDescent="0.2">
      <c r="D1778" s="59"/>
    </row>
    <row r="1779" spans="4:4" x14ac:dyDescent="0.2">
      <c r="D1779" s="59"/>
    </row>
    <row r="1780" spans="4:4" x14ac:dyDescent="0.2">
      <c r="D1780" s="59"/>
    </row>
    <row r="1781" spans="4:4" x14ac:dyDescent="0.2">
      <c r="D1781" s="59"/>
    </row>
    <row r="1782" spans="4:4" x14ac:dyDescent="0.2">
      <c r="D1782" s="59"/>
    </row>
    <row r="1783" spans="4:4" x14ac:dyDescent="0.2">
      <c r="D1783" s="59"/>
    </row>
    <row r="1784" spans="4:4" x14ac:dyDescent="0.2">
      <c r="D1784" s="59"/>
    </row>
    <row r="1785" spans="4:4" x14ac:dyDescent="0.2">
      <c r="D1785" s="59"/>
    </row>
    <row r="1786" spans="4:4" x14ac:dyDescent="0.2">
      <c r="D1786" s="59"/>
    </row>
    <row r="1787" spans="4:4" x14ac:dyDescent="0.2">
      <c r="D1787" s="59"/>
    </row>
    <row r="1788" spans="4:4" x14ac:dyDescent="0.2">
      <c r="D1788" s="59"/>
    </row>
    <row r="1789" spans="4:4" x14ac:dyDescent="0.2">
      <c r="D1789" s="59"/>
    </row>
    <row r="1790" spans="4:4" x14ac:dyDescent="0.2">
      <c r="D1790" s="59"/>
    </row>
    <row r="1791" spans="4:4" x14ac:dyDescent="0.2">
      <c r="D1791" s="59"/>
    </row>
    <row r="1792" spans="4:4" x14ac:dyDescent="0.2">
      <c r="D1792" s="59"/>
    </row>
    <row r="1793" spans="4:4" x14ac:dyDescent="0.2">
      <c r="D1793" s="59"/>
    </row>
    <row r="1794" spans="4:4" x14ac:dyDescent="0.2">
      <c r="D1794" s="59"/>
    </row>
    <row r="1795" spans="4:4" x14ac:dyDescent="0.2">
      <c r="D1795" s="59"/>
    </row>
    <row r="1796" spans="4:4" x14ac:dyDescent="0.2">
      <c r="D1796" s="59"/>
    </row>
    <row r="1797" spans="4:4" x14ac:dyDescent="0.2">
      <c r="D1797" s="59"/>
    </row>
    <row r="1798" spans="4:4" x14ac:dyDescent="0.2">
      <c r="D1798" s="59"/>
    </row>
    <row r="1799" spans="4:4" x14ac:dyDescent="0.2">
      <c r="D1799" s="59"/>
    </row>
    <row r="1800" spans="4:4" x14ac:dyDescent="0.2">
      <c r="D1800" s="59"/>
    </row>
    <row r="1801" spans="4:4" x14ac:dyDescent="0.2">
      <c r="D1801" s="59"/>
    </row>
    <row r="1802" spans="4:4" x14ac:dyDescent="0.2">
      <c r="D1802" s="59"/>
    </row>
    <row r="1803" spans="4:4" x14ac:dyDescent="0.2">
      <c r="D1803" s="59"/>
    </row>
    <row r="1804" spans="4:4" x14ac:dyDescent="0.2">
      <c r="D1804" s="59"/>
    </row>
    <row r="1805" spans="4:4" x14ac:dyDescent="0.2">
      <c r="D1805" s="59"/>
    </row>
    <row r="1806" spans="4:4" x14ac:dyDescent="0.2">
      <c r="D1806" s="59"/>
    </row>
    <row r="1807" spans="4:4" x14ac:dyDescent="0.2">
      <c r="D1807" s="59"/>
    </row>
    <row r="1808" spans="4:4" x14ac:dyDescent="0.2">
      <c r="D1808" s="59"/>
    </row>
    <row r="1809" spans="4:4" x14ac:dyDescent="0.2">
      <c r="D1809" s="59"/>
    </row>
    <row r="1810" spans="4:4" x14ac:dyDescent="0.2">
      <c r="D1810" s="59"/>
    </row>
    <row r="1811" spans="4:4" x14ac:dyDescent="0.2">
      <c r="D1811" s="59"/>
    </row>
    <row r="1812" spans="4:4" x14ac:dyDescent="0.2">
      <c r="D1812" s="59"/>
    </row>
    <row r="1813" spans="4:4" x14ac:dyDescent="0.2">
      <c r="D1813" s="59"/>
    </row>
    <row r="1814" spans="4:4" x14ac:dyDescent="0.2">
      <c r="D1814" s="59"/>
    </row>
    <row r="1815" spans="4:4" x14ac:dyDescent="0.2">
      <c r="D1815" s="59"/>
    </row>
    <row r="1816" spans="4:4" x14ac:dyDescent="0.2">
      <c r="D1816" s="59"/>
    </row>
    <row r="1817" spans="4:4" x14ac:dyDescent="0.2">
      <c r="D1817" s="59"/>
    </row>
    <row r="1818" spans="4:4" x14ac:dyDescent="0.2">
      <c r="D1818" s="59"/>
    </row>
    <row r="1819" spans="4:4" x14ac:dyDescent="0.2">
      <c r="D1819" s="59"/>
    </row>
    <row r="1820" spans="4:4" x14ac:dyDescent="0.2">
      <c r="D1820" s="59"/>
    </row>
    <row r="1821" spans="4:4" x14ac:dyDescent="0.2">
      <c r="D1821" s="59"/>
    </row>
    <row r="1822" spans="4:4" x14ac:dyDescent="0.2">
      <c r="D1822" s="59"/>
    </row>
    <row r="1823" spans="4:4" x14ac:dyDescent="0.2">
      <c r="D1823" s="59"/>
    </row>
    <row r="1824" spans="4:4" x14ac:dyDescent="0.2">
      <c r="D1824" s="59"/>
    </row>
    <row r="1825" spans="4:4" x14ac:dyDescent="0.2">
      <c r="D1825" s="59"/>
    </row>
    <row r="1826" spans="4:4" x14ac:dyDescent="0.2">
      <c r="D1826" s="59"/>
    </row>
    <row r="1827" spans="4:4" x14ac:dyDescent="0.2">
      <c r="D1827" s="59"/>
    </row>
    <row r="1828" spans="4:4" x14ac:dyDescent="0.2">
      <c r="D1828" s="59"/>
    </row>
    <row r="1829" spans="4:4" x14ac:dyDescent="0.2">
      <c r="D1829" s="59"/>
    </row>
    <row r="1830" spans="4:4" x14ac:dyDescent="0.2">
      <c r="D1830" s="59"/>
    </row>
    <row r="1831" spans="4:4" x14ac:dyDescent="0.2">
      <c r="D1831" s="59"/>
    </row>
    <row r="1832" spans="4:4" x14ac:dyDescent="0.2">
      <c r="D1832" s="59"/>
    </row>
    <row r="1833" spans="4:4" x14ac:dyDescent="0.2">
      <c r="D1833" s="59"/>
    </row>
    <row r="1834" spans="4:4" x14ac:dyDescent="0.2">
      <c r="D1834" s="59"/>
    </row>
    <row r="1835" spans="4:4" x14ac:dyDescent="0.2">
      <c r="D1835" s="59"/>
    </row>
    <row r="1836" spans="4:4" x14ac:dyDescent="0.2">
      <c r="D1836" s="59"/>
    </row>
    <row r="1837" spans="4:4" x14ac:dyDescent="0.2">
      <c r="D1837" s="59"/>
    </row>
    <row r="1838" spans="4:4" x14ac:dyDescent="0.2">
      <c r="D1838" s="59"/>
    </row>
    <row r="1839" spans="4:4" x14ac:dyDescent="0.2">
      <c r="D1839" s="59"/>
    </row>
    <row r="1840" spans="4:4" x14ac:dyDescent="0.2">
      <c r="D1840" s="59"/>
    </row>
    <row r="1841" spans="4:4" x14ac:dyDescent="0.2">
      <c r="D1841" s="59"/>
    </row>
    <row r="1842" spans="4:4" x14ac:dyDescent="0.2">
      <c r="D1842" s="59"/>
    </row>
    <row r="1843" spans="4:4" x14ac:dyDescent="0.2">
      <c r="D1843" s="59"/>
    </row>
    <row r="1844" spans="4:4" x14ac:dyDescent="0.2">
      <c r="D1844" s="59"/>
    </row>
    <row r="1845" spans="4:4" x14ac:dyDescent="0.2">
      <c r="D1845" s="59"/>
    </row>
    <row r="1846" spans="4:4" x14ac:dyDescent="0.2">
      <c r="D1846" s="59"/>
    </row>
    <row r="1847" spans="4:4" x14ac:dyDescent="0.2">
      <c r="D1847" s="59"/>
    </row>
    <row r="1848" spans="4:4" x14ac:dyDescent="0.2">
      <c r="D1848" s="59"/>
    </row>
    <row r="1849" spans="4:4" x14ac:dyDescent="0.2">
      <c r="D1849" s="59"/>
    </row>
    <row r="1850" spans="4:4" x14ac:dyDescent="0.2">
      <c r="D1850" s="59"/>
    </row>
    <row r="1851" spans="4:4" x14ac:dyDescent="0.2">
      <c r="D1851" s="59"/>
    </row>
    <row r="1852" spans="4:4" x14ac:dyDescent="0.2">
      <c r="D1852" s="59"/>
    </row>
    <row r="1853" spans="4:4" x14ac:dyDescent="0.2">
      <c r="D1853" s="59"/>
    </row>
    <row r="1854" spans="4:4" x14ac:dyDescent="0.2">
      <c r="D1854" s="59"/>
    </row>
    <row r="1855" spans="4:4" x14ac:dyDescent="0.2">
      <c r="D1855" s="59"/>
    </row>
    <row r="1856" spans="4:4" x14ac:dyDescent="0.2">
      <c r="D1856" s="59"/>
    </row>
    <row r="1857" spans="4:4" x14ac:dyDescent="0.2">
      <c r="D1857" s="59"/>
    </row>
    <row r="1858" spans="4:4" x14ac:dyDescent="0.2">
      <c r="D1858" s="59"/>
    </row>
    <row r="1859" spans="4:4" x14ac:dyDescent="0.2">
      <c r="D1859" s="59"/>
    </row>
    <row r="1860" spans="4:4" x14ac:dyDescent="0.2">
      <c r="D1860" s="59"/>
    </row>
    <row r="1861" spans="4:4" x14ac:dyDescent="0.2">
      <c r="D1861" s="59"/>
    </row>
    <row r="1862" spans="4:4" x14ac:dyDescent="0.2">
      <c r="D1862" s="59"/>
    </row>
    <row r="1863" spans="4:4" x14ac:dyDescent="0.2">
      <c r="D1863" s="59"/>
    </row>
    <row r="1864" spans="4:4" x14ac:dyDescent="0.2">
      <c r="D1864" s="59"/>
    </row>
    <row r="1865" spans="4:4" x14ac:dyDescent="0.2">
      <c r="D1865" s="59"/>
    </row>
    <row r="1866" spans="4:4" x14ac:dyDescent="0.2">
      <c r="D1866" s="59"/>
    </row>
    <row r="1867" spans="4:4" x14ac:dyDescent="0.2">
      <c r="D1867" s="59"/>
    </row>
    <row r="1868" spans="4:4" x14ac:dyDescent="0.2">
      <c r="D1868" s="59"/>
    </row>
    <row r="1869" spans="4:4" x14ac:dyDescent="0.2">
      <c r="D1869" s="59"/>
    </row>
    <row r="1870" spans="4:4" x14ac:dyDescent="0.2">
      <c r="D1870" s="59"/>
    </row>
    <row r="1871" spans="4:4" x14ac:dyDescent="0.2">
      <c r="D1871" s="59"/>
    </row>
    <row r="1872" spans="4:4" x14ac:dyDescent="0.2">
      <c r="D1872" s="59"/>
    </row>
    <row r="1873" spans="4:4" x14ac:dyDescent="0.2">
      <c r="D1873" s="59"/>
    </row>
    <row r="1874" spans="4:4" x14ac:dyDescent="0.2">
      <c r="D1874" s="59"/>
    </row>
    <row r="1875" spans="4:4" x14ac:dyDescent="0.2">
      <c r="D1875" s="59"/>
    </row>
    <row r="1876" spans="4:4" x14ac:dyDescent="0.2">
      <c r="D1876" s="59"/>
    </row>
    <row r="1877" spans="4:4" x14ac:dyDescent="0.2">
      <c r="D1877" s="59"/>
    </row>
    <row r="1878" spans="4:4" x14ac:dyDescent="0.2">
      <c r="D1878" s="59"/>
    </row>
    <row r="1879" spans="4:4" x14ac:dyDescent="0.2">
      <c r="D1879" s="59"/>
    </row>
    <row r="1880" spans="4:4" x14ac:dyDescent="0.2">
      <c r="D1880" s="59"/>
    </row>
    <row r="1881" spans="4:4" x14ac:dyDescent="0.2">
      <c r="D1881" s="59"/>
    </row>
    <row r="1882" spans="4:4" x14ac:dyDescent="0.2">
      <c r="D1882" s="59"/>
    </row>
    <row r="1883" spans="4:4" x14ac:dyDescent="0.2">
      <c r="D1883" s="59"/>
    </row>
    <row r="1884" spans="4:4" x14ac:dyDescent="0.2">
      <c r="D1884" s="59"/>
    </row>
    <row r="1885" spans="4:4" x14ac:dyDescent="0.2">
      <c r="D1885" s="59"/>
    </row>
    <row r="1886" spans="4:4" x14ac:dyDescent="0.2">
      <c r="D1886" s="59"/>
    </row>
    <row r="1887" spans="4:4" x14ac:dyDescent="0.2">
      <c r="D1887" s="59"/>
    </row>
    <row r="1888" spans="4:4" x14ac:dyDescent="0.2">
      <c r="D1888" s="59"/>
    </row>
    <row r="1889" spans="4:4" x14ac:dyDescent="0.2">
      <c r="D1889" s="59"/>
    </row>
    <row r="1890" spans="4:4" x14ac:dyDescent="0.2">
      <c r="D1890" s="59"/>
    </row>
    <row r="1891" spans="4:4" x14ac:dyDescent="0.2">
      <c r="D1891" s="59"/>
    </row>
    <row r="1892" spans="4:4" x14ac:dyDescent="0.2">
      <c r="D1892" s="59"/>
    </row>
    <row r="1893" spans="4:4" x14ac:dyDescent="0.2">
      <c r="D1893" s="59"/>
    </row>
    <row r="1894" spans="4:4" x14ac:dyDescent="0.2">
      <c r="D1894" s="59"/>
    </row>
    <row r="1895" spans="4:4" x14ac:dyDescent="0.2">
      <c r="D1895" s="59"/>
    </row>
    <row r="1896" spans="4:4" x14ac:dyDescent="0.2">
      <c r="D1896" s="59"/>
    </row>
    <row r="1897" spans="4:4" x14ac:dyDescent="0.2">
      <c r="D1897" s="59"/>
    </row>
    <row r="1898" spans="4:4" x14ac:dyDescent="0.2">
      <c r="D1898" s="59"/>
    </row>
    <row r="1899" spans="4:4" x14ac:dyDescent="0.2">
      <c r="D1899" s="59"/>
    </row>
    <row r="1900" spans="4:4" x14ac:dyDescent="0.2">
      <c r="D1900" s="59"/>
    </row>
    <row r="1901" spans="4:4" x14ac:dyDescent="0.2">
      <c r="D1901" s="59"/>
    </row>
    <row r="1902" spans="4:4" x14ac:dyDescent="0.2">
      <c r="D1902" s="59"/>
    </row>
    <row r="1903" spans="4:4" x14ac:dyDescent="0.2">
      <c r="D1903" s="59"/>
    </row>
    <row r="1904" spans="4:4" x14ac:dyDescent="0.2">
      <c r="D1904" s="59"/>
    </row>
    <row r="1905" spans="4:4" x14ac:dyDescent="0.2">
      <c r="D1905" s="59"/>
    </row>
    <row r="1906" spans="4:4" x14ac:dyDescent="0.2">
      <c r="D1906" s="59"/>
    </row>
    <row r="1907" spans="4:4" x14ac:dyDescent="0.2">
      <c r="D1907" s="59"/>
    </row>
    <row r="1908" spans="4:4" x14ac:dyDescent="0.2">
      <c r="D1908" s="59"/>
    </row>
    <row r="1909" spans="4:4" x14ac:dyDescent="0.2">
      <c r="D1909" s="59"/>
    </row>
    <row r="1910" spans="4:4" x14ac:dyDescent="0.2">
      <c r="D1910" s="59"/>
    </row>
    <row r="1911" spans="4:4" x14ac:dyDescent="0.2">
      <c r="D1911" s="59"/>
    </row>
    <row r="1912" spans="4:4" x14ac:dyDescent="0.2">
      <c r="D1912" s="59"/>
    </row>
    <row r="1913" spans="4:4" x14ac:dyDescent="0.2">
      <c r="D1913" s="59"/>
    </row>
    <row r="1914" spans="4:4" x14ac:dyDescent="0.2">
      <c r="D1914" s="59"/>
    </row>
    <row r="1915" spans="4:4" x14ac:dyDescent="0.2">
      <c r="D1915" s="59"/>
    </row>
    <row r="1916" spans="4:4" x14ac:dyDescent="0.2">
      <c r="D1916" s="59"/>
    </row>
    <row r="1917" spans="4:4" x14ac:dyDescent="0.2">
      <c r="D1917" s="59"/>
    </row>
    <row r="1918" spans="4:4" x14ac:dyDescent="0.2">
      <c r="D1918" s="59"/>
    </row>
    <row r="1919" spans="4:4" x14ac:dyDescent="0.2">
      <c r="D1919" s="59"/>
    </row>
    <row r="1920" spans="4:4" x14ac:dyDescent="0.2">
      <c r="D1920" s="59"/>
    </row>
    <row r="1921" spans="4:4" x14ac:dyDescent="0.2">
      <c r="D1921" s="59"/>
    </row>
    <row r="1922" spans="4:4" x14ac:dyDescent="0.2">
      <c r="D1922" s="59"/>
    </row>
    <row r="1923" spans="4:4" x14ac:dyDescent="0.2">
      <c r="D1923" s="59"/>
    </row>
    <row r="1924" spans="4:4" x14ac:dyDescent="0.2">
      <c r="D1924" s="59"/>
    </row>
    <row r="1925" spans="4:4" x14ac:dyDescent="0.2">
      <c r="D1925" s="59"/>
    </row>
    <row r="1926" spans="4:4" x14ac:dyDescent="0.2">
      <c r="D1926" s="59"/>
    </row>
    <row r="1927" spans="4:4" x14ac:dyDescent="0.2">
      <c r="D1927" s="59"/>
    </row>
    <row r="1928" spans="4:4" x14ac:dyDescent="0.2">
      <c r="D1928" s="59"/>
    </row>
    <row r="1929" spans="4:4" x14ac:dyDescent="0.2">
      <c r="D1929" s="59"/>
    </row>
    <row r="1930" spans="4:4" x14ac:dyDescent="0.2">
      <c r="D1930" s="59"/>
    </row>
    <row r="1931" spans="4:4" x14ac:dyDescent="0.2">
      <c r="D1931" s="59"/>
    </row>
    <row r="1932" spans="4:4" x14ac:dyDescent="0.2">
      <c r="D1932" s="59"/>
    </row>
    <row r="1933" spans="4:4" x14ac:dyDescent="0.2">
      <c r="D1933" s="59"/>
    </row>
    <row r="1934" spans="4:4" x14ac:dyDescent="0.2">
      <c r="D1934" s="59"/>
    </row>
    <row r="1935" spans="4:4" x14ac:dyDescent="0.2">
      <c r="D1935" s="59"/>
    </row>
    <row r="1936" spans="4:4" x14ac:dyDescent="0.2">
      <c r="D1936" s="59"/>
    </row>
    <row r="1937" spans="4:4" x14ac:dyDescent="0.2">
      <c r="D1937" s="59"/>
    </row>
    <row r="1938" spans="4:4" x14ac:dyDescent="0.2">
      <c r="D1938" s="59"/>
    </row>
    <row r="1939" spans="4:4" x14ac:dyDescent="0.2">
      <c r="D1939" s="59"/>
    </row>
    <row r="1940" spans="4:4" x14ac:dyDescent="0.2">
      <c r="D1940" s="59"/>
    </row>
    <row r="1941" spans="4:4" x14ac:dyDescent="0.2">
      <c r="D1941" s="59"/>
    </row>
    <row r="1942" spans="4:4" x14ac:dyDescent="0.2">
      <c r="D1942" s="59"/>
    </row>
    <row r="1943" spans="4:4" x14ac:dyDescent="0.2">
      <c r="D1943" s="59"/>
    </row>
    <row r="1944" spans="4:4" x14ac:dyDescent="0.2">
      <c r="D1944" s="59"/>
    </row>
    <row r="1945" spans="4:4" x14ac:dyDescent="0.2">
      <c r="D1945" s="59"/>
    </row>
    <row r="1946" spans="4:4" x14ac:dyDescent="0.2">
      <c r="D1946" s="59"/>
    </row>
    <row r="1947" spans="4:4" x14ac:dyDescent="0.2">
      <c r="D1947" s="59"/>
    </row>
    <row r="1948" spans="4:4" x14ac:dyDescent="0.2">
      <c r="D1948" s="59"/>
    </row>
    <row r="1949" spans="4:4" x14ac:dyDescent="0.2">
      <c r="D1949" s="59"/>
    </row>
    <row r="1950" spans="4:4" x14ac:dyDescent="0.2">
      <c r="D1950" s="59"/>
    </row>
    <row r="1951" spans="4:4" x14ac:dyDescent="0.2">
      <c r="D1951" s="59"/>
    </row>
    <row r="1952" spans="4:4" x14ac:dyDescent="0.2">
      <c r="D1952" s="59"/>
    </row>
    <row r="1953" spans="4:4" x14ac:dyDescent="0.2">
      <c r="D1953" s="59"/>
    </row>
    <row r="1954" spans="4:4" x14ac:dyDescent="0.2">
      <c r="D1954" s="59"/>
    </row>
    <row r="1955" spans="4:4" x14ac:dyDescent="0.2">
      <c r="D1955" s="59"/>
    </row>
    <row r="1956" spans="4:4" x14ac:dyDescent="0.2">
      <c r="D1956" s="59"/>
    </row>
    <row r="1957" spans="4:4" x14ac:dyDescent="0.2">
      <c r="D1957" s="59"/>
    </row>
    <row r="1958" spans="4:4" x14ac:dyDescent="0.2">
      <c r="D1958" s="59"/>
    </row>
    <row r="1959" spans="4:4" x14ac:dyDescent="0.2">
      <c r="D1959" s="59"/>
    </row>
    <row r="1960" spans="4:4" x14ac:dyDescent="0.2">
      <c r="D1960" s="59"/>
    </row>
    <row r="1961" spans="4:4" x14ac:dyDescent="0.2">
      <c r="D1961" s="59"/>
    </row>
    <row r="1962" spans="4:4" x14ac:dyDescent="0.2">
      <c r="D1962" s="59"/>
    </row>
    <row r="1963" spans="4:4" x14ac:dyDescent="0.2">
      <c r="D1963" s="59"/>
    </row>
    <row r="1964" spans="4:4" x14ac:dyDescent="0.2">
      <c r="D1964" s="59"/>
    </row>
    <row r="1965" spans="4:4" x14ac:dyDescent="0.2">
      <c r="D1965" s="59"/>
    </row>
    <row r="1966" spans="4:4" x14ac:dyDescent="0.2">
      <c r="D1966" s="59"/>
    </row>
    <row r="1967" spans="4:4" x14ac:dyDescent="0.2">
      <c r="D1967" s="59"/>
    </row>
    <row r="1968" spans="4:4" x14ac:dyDescent="0.2">
      <c r="D1968" s="59"/>
    </row>
    <row r="1969" spans="4:4" x14ac:dyDescent="0.2">
      <c r="D1969" s="59"/>
    </row>
    <row r="1970" spans="4:4" x14ac:dyDescent="0.2">
      <c r="D1970" s="59"/>
    </row>
    <row r="1971" spans="4:4" x14ac:dyDescent="0.2">
      <c r="D1971" s="59"/>
    </row>
    <row r="1972" spans="4:4" x14ac:dyDescent="0.2">
      <c r="D1972" s="59"/>
    </row>
    <row r="1973" spans="4:4" x14ac:dyDescent="0.2">
      <c r="D1973" s="59"/>
    </row>
    <row r="1974" spans="4:4" x14ac:dyDescent="0.2">
      <c r="D1974" s="59"/>
    </row>
    <row r="1975" spans="4:4" x14ac:dyDescent="0.2">
      <c r="D1975" s="59"/>
    </row>
    <row r="1976" spans="4:4" x14ac:dyDescent="0.2">
      <c r="D1976" s="59"/>
    </row>
    <row r="1977" spans="4:4" x14ac:dyDescent="0.2">
      <c r="D1977" s="59"/>
    </row>
    <row r="1978" spans="4:4" x14ac:dyDescent="0.2">
      <c r="D1978" s="59"/>
    </row>
    <row r="1979" spans="4:4" x14ac:dyDescent="0.2">
      <c r="D1979" s="59"/>
    </row>
    <row r="1980" spans="4:4" x14ac:dyDescent="0.2">
      <c r="D1980" s="59"/>
    </row>
    <row r="1981" spans="4:4" x14ac:dyDescent="0.2">
      <c r="D1981" s="59"/>
    </row>
    <row r="1982" spans="4:4" x14ac:dyDescent="0.2">
      <c r="D1982" s="59"/>
    </row>
    <row r="1983" spans="4:4" x14ac:dyDescent="0.2">
      <c r="D1983" s="59"/>
    </row>
    <row r="1984" spans="4:4" x14ac:dyDescent="0.2">
      <c r="D1984" s="59"/>
    </row>
    <row r="1985" spans="4:4" x14ac:dyDescent="0.2">
      <c r="D1985" s="59"/>
    </row>
    <row r="1986" spans="4:4" x14ac:dyDescent="0.2">
      <c r="D1986" s="59"/>
    </row>
    <row r="1987" spans="4:4" x14ac:dyDescent="0.2">
      <c r="D1987" s="59"/>
    </row>
    <row r="1988" spans="4:4" x14ac:dyDescent="0.2">
      <c r="D1988" s="59"/>
    </row>
    <row r="1989" spans="4:4" x14ac:dyDescent="0.2">
      <c r="D1989" s="59"/>
    </row>
    <row r="1990" spans="4:4" x14ac:dyDescent="0.2">
      <c r="D1990" s="59"/>
    </row>
    <row r="1991" spans="4:4" x14ac:dyDescent="0.2">
      <c r="D1991" s="59"/>
    </row>
    <row r="1992" spans="4:4" x14ac:dyDescent="0.2">
      <c r="D1992" s="59"/>
    </row>
    <row r="1993" spans="4:4" x14ac:dyDescent="0.2">
      <c r="D1993" s="59"/>
    </row>
    <row r="1994" spans="4:4" x14ac:dyDescent="0.2">
      <c r="D1994" s="59"/>
    </row>
    <row r="1995" spans="4:4" x14ac:dyDescent="0.2">
      <c r="D1995" s="59"/>
    </row>
    <row r="1996" spans="4:4" x14ac:dyDescent="0.2">
      <c r="D1996" s="59"/>
    </row>
    <row r="1997" spans="4:4" x14ac:dyDescent="0.2">
      <c r="D1997" s="59"/>
    </row>
    <row r="1998" spans="4:4" x14ac:dyDescent="0.2">
      <c r="D1998" s="59"/>
    </row>
    <row r="1999" spans="4:4" x14ac:dyDescent="0.2">
      <c r="D1999" s="59"/>
    </row>
    <row r="2000" spans="4:4" x14ac:dyDescent="0.2">
      <c r="D2000" s="59"/>
    </row>
    <row r="2001" spans="4:4" x14ac:dyDescent="0.2">
      <c r="D2001" s="59"/>
    </row>
    <row r="2002" spans="4:4" x14ac:dyDescent="0.2">
      <c r="D2002" s="59"/>
    </row>
    <row r="2003" spans="4:4" x14ac:dyDescent="0.2">
      <c r="D2003" s="59"/>
    </row>
    <row r="2004" spans="4:4" x14ac:dyDescent="0.2">
      <c r="D2004" s="59"/>
    </row>
    <row r="2005" spans="4:4" x14ac:dyDescent="0.2">
      <c r="D2005" s="59"/>
    </row>
    <row r="2006" spans="4:4" x14ac:dyDescent="0.2">
      <c r="D2006" s="59"/>
    </row>
    <row r="2007" spans="4:4" x14ac:dyDescent="0.2">
      <c r="D2007" s="59"/>
    </row>
    <row r="2008" spans="4:4" x14ac:dyDescent="0.2">
      <c r="D2008" s="59"/>
    </row>
    <row r="2009" spans="4:4" x14ac:dyDescent="0.2">
      <c r="D2009" s="59"/>
    </row>
    <row r="2010" spans="4:4" x14ac:dyDescent="0.2">
      <c r="D2010" s="59"/>
    </row>
    <row r="2011" spans="4:4" x14ac:dyDescent="0.2">
      <c r="D2011" s="59"/>
    </row>
    <row r="2012" spans="4:4" x14ac:dyDescent="0.2">
      <c r="D2012" s="59"/>
    </row>
    <row r="2013" spans="4:4" x14ac:dyDescent="0.2">
      <c r="D2013" s="59"/>
    </row>
    <row r="2014" spans="4:4" x14ac:dyDescent="0.2">
      <c r="D2014" s="59"/>
    </row>
    <row r="2015" spans="4:4" x14ac:dyDescent="0.2">
      <c r="D2015" s="59"/>
    </row>
    <row r="2016" spans="4:4" x14ac:dyDescent="0.2">
      <c r="D2016" s="59"/>
    </row>
    <row r="2017" spans="4:4" x14ac:dyDescent="0.2">
      <c r="D2017" s="59"/>
    </row>
    <row r="2018" spans="4:4" x14ac:dyDescent="0.2">
      <c r="D2018" s="59"/>
    </row>
    <row r="2019" spans="4:4" x14ac:dyDescent="0.2">
      <c r="D2019" s="59"/>
    </row>
    <row r="2020" spans="4:4" x14ac:dyDescent="0.2">
      <c r="D2020" s="59"/>
    </row>
    <row r="2021" spans="4:4" x14ac:dyDescent="0.2">
      <c r="D2021" s="59"/>
    </row>
    <row r="2022" spans="4:4" x14ac:dyDescent="0.2">
      <c r="D2022" s="59"/>
    </row>
    <row r="2023" spans="4:4" x14ac:dyDescent="0.2">
      <c r="D2023" s="59"/>
    </row>
    <row r="2024" spans="4:4" x14ac:dyDescent="0.2">
      <c r="D2024" s="59"/>
    </row>
    <row r="2025" spans="4:4" x14ac:dyDescent="0.2">
      <c r="D2025" s="59"/>
    </row>
    <row r="2026" spans="4:4" x14ac:dyDescent="0.2">
      <c r="D2026" s="59"/>
    </row>
    <row r="2027" spans="4:4" x14ac:dyDescent="0.2">
      <c r="D2027" s="59"/>
    </row>
    <row r="2028" spans="4:4" x14ac:dyDescent="0.2">
      <c r="D2028" s="59"/>
    </row>
    <row r="2029" spans="4:4" x14ac:dyDescent="0.2">
      <c r="D2029" s="59"/>
    </row>
    <row r="2030" spans="4:4" x14ac:dyDescent="0.2">
      <c r="D2030" s="59"/>
    </row>
    <row r="2031" spans="4:4" x14ac:dyDescent="0.2">
      <c r="D2031" s="59"/>
    </row>
    <row r="2032" spans="4:4" x14ac:dyDescent="0.2">
      <c r="D2032" s="59"/>
    </row>
    <row r="2033" spans="4:4" x14ac:dyDescent="0.2">
      <c r="D2033" s="59"/>
    </row>
    <row r="2034" spans="4:4" x14ac:dyDescent="0.2">
      <c r="D2034" s="59"/>
    </row>
    <row r="2035" spans="4:4" x14ac:dyDescent="0.2">
      <c r="D2035" s="59"/>
    </row>
    <row r="2036" spans="4:4" x14ac:dyDescent="0.2">
      <c r="D2036" s="59"/>
    </row>
    <row r="2037" spans="4:4" x14ac:dyDescent="0.2">
      <c r="D2037" s="59"/>
    </row>
    <row r="2038" spans="4:4" x14ac:dyDescent="0.2">
      <c r="D2038" s="59"/>
    </row>
    <row r="2039" spans="4:4" x14ac:dyDescent="0.2">
      <c r="D2039" s="59"/>
    </row>
    <row r="2040" spans="4:4" x14ac:dyDescent="0.2">
      <c r="D2040" s="59"/>
    </row>
    <row r="2041" spans="4:4" x14ac:dyDescent="0.2">
      <c r="D2041" s="59"/>
    </row>
    <row r="2042" spans="4:4" x14ac:dyDescent="0.2">
      <c r="D2042" s="59"/>
    </row>
    <row r="2043" spans="4:4" x14ac:dyDescent="0.2">
      <c r="D2043" s="59"/>
    </row>
    <row r="2044" spans="4:4" x14ac:dyDescent="0.2">
      <c r="D2044" s="59"/>
    </row>
    <row r="2045" spans="4:4" x14ac:dyDescent="0.2">
      <c r="D2045" s="59"/>
    </row>
    <row r="2046" spans="4:4" x14ac:dyDescent="0.2">
      <c r="D2046" s="59"/>
    </row>
    <row r="2047" spans="4:4" x14ac:dyDescent="0.2">
      <c r="D2047" s="59"/>
    </row>
    <row r="2048" spans="4:4" x14ac:dyDescent="0.2">
      <c r="D2048" s="59"/>
    </row>
    <row r="2049" spans="4:4" x14ac:dyDescent="0.2">
      <c r="D2049" s="59"/>
    </row>
    <row r="2050" spans="4:4" x14ac:dyDescent="0.2">
      <c r="D2050" s="59"/>
    </row>
    <row r="2051" spans="4:4" x14ac:dyDescent="0.2">
      <c r="D2051" s="59"/>
    </row>
    <row r="2052" spans="4:4" x14ac:dyDescent="0.2">
      <c r="D2052" s="59"/>
    </row>
    <row r="2053" spans="4:4" x14ac:dyDescent="0.2">
      <c r="D2053" s="59"/>
    </row>
    <row r="2054" spans="4:4" x14ac:dyDescent="0.2">
      <c r="D2054" s="59"/>
    </row>
    <row r="2055" spans="4:4" x14ac:dyDescent="0.2">
      <c r="D2055" s="59"/>
    </row>
    <row r="2056" spans="4:4" x14ac:dyDescent="0.2">
      <c r="D2056" s="59"/>
    </row>
    <row r="2057" spans="4:4" x14ac:dyDescent="0.2">
      <c r="D2057" s="59"/>
    </row>
    <row r="2058" spans="4:4" x14ac:dyDescent="0.2">
      <c r="D2058" s="59"/>
    </row>
    <row r="2059" spans="4:4" x14ac:dyDescent="0.2">
      <c r="D2059" s="59"/>
    </row>
    <row r="2060" spans="4:4" x14ac:dyDescent="0.2">
      <c r="D2060" s="59"/>
    </row>
    <row r="2061" spans="4:4" x14ac:dyDescent="0.2">
      <c r="D2061" s="59"/>
    </row>
    <row r="2062" spans="4:4" x14ac:dyDescent="0.2">
      <c r="D2062" s="59"/>
    </row>
    <row r="2063" spans="4:4" x14ac:dyDescent="0.2">
      <c r="D2063" s="59"/>
    </row>
    <row r="2064" spans="4:4" x14ac:dyDescent="0.2">
      <c r="D2064" s="59"/>
    </row>
    <row r="2065" spans="4:4" x14ac:dyDescent="0.2">
      <c r="D2065" s="59"/>
    </row>
    <row r="2066" spans="4:4" x14ac:dyDescent="0.2">
      <c r="D2066" s="59"/>
    </row>
    <row r="2067" spans="4:4" x14ac:dyDescent="0.2">
      <c r="D2067" s="59"/>
    </row>
    <row r="2068" spans="4:4" x14ac:dyDescent="0.2">
      <c r="D2068" s="59"/>
    </row>
    <row r="2069" spans="4:4" x14ac:dyDescent="0.2">
      <c r="D2069" s="59"/>
    </row>
    <row r="2070" spans="4:4" x14ac:dyDescent="0.2">
      <c r="D2070" s="59"/>
    </row>
    <row r="2071" spans="4:4" x14ac:dyDescent="0.2">
      <c r="D2071" s="59"/>
    </row>
    <row r="2072" spans="4:4" x14ac:dyDescent="0.2">
      <c r="D2072" s="59"/>
    </row>
    <row r="2073" spans="4:4" x14ac:dyDescent="0.2">
      <c r="D2073" s="59"/>
    </row>
    <row r="2074" spans="4:4" x14ac:dyDescent="0.2">
      <c r="D2074" s="59"/>
    </row>
    <row r="2075" spans="4:4" x14ac:dyDescent="0.2">
      <c r="D2075" s="59"/>
    </row>
    <row r="2076" spans="4:4" x14ac:dyDescent="0.2">
      <c r="D2076" s="59"/>
    </row>
    <row r="2077" spans="4:4" x14ac:dyDescent="0.2">
      <c r="D2077" s="59"/>
    </row>
    <row r="2078" spans="4:4" x14ac:dyDescent="0.2">
      <c r="D2078" s="59"/>
    </row>
    <row r="2079" spans="4:4" x14ac:dyDescent="0.2">
      <c r="D2079" s="59"/>
    </row>
    <row r="2080" spans="4:4" x14ac:dyDescent="0.2">
      <c r="D2080" s="59"/>
    </row>
    <row r="2081" spans="4:4" x14ac:dyDescent="0.2">
      <c r="D2081" s="59"/>
    </row>
    <row r="2082" spans="4:4" x14ac:dyDescent="0.2">
      <c r="D2082" s="59"/>
    </row>
    <row r="2083" spans="4:4" x14ac:dyDescent="0.2">
      <c r="D2083" s="59"/>
    </row>
    <row r="2084" spans="4:4" x14ac:dyDescent="0.2">
      <c r="D2084" s="59"/>
    </row>
    <row r="2085" spans="4:4" x14ac:dyDescent="0.2">
      <c r="D2085" s="59"/>
    </row>
    <row r="2086" spans="4:4" x14ac:dyDescent="0.2">
      <c r="D2086" s="59"/>
    </row>
    <row r="2087" spans="4:4" x14ac:dyDescent="0.2">
      <c r="D2087" s="59"/>
    </row>
    <row r="2088" spans="4:4" x14ac:dyDescent="0.2">
      <c r="D2088" s="59"/>
    </row>
    <row r="2089" spans="4:4" x14ac:dyDescent="0.2">
      <c r="D2089" s="59"/>
    </row>
    <row r="2090" spans="4:4" x14ac:dyDescent="0.2">
      <c r="D2090" s="59"/>
    </row>
    <row r="2091" spans="4:4" x14ac:dyDescent="0.2">
      <c r="D2091" s="59"/>
    </row>
    <row r="2092" spans="4:4" x14ac:dyDescent="0.2">
      <c r="D2092" s="59"/>
    </row>
    <row r="2093" spans="4:4" x14ac:dyDescent="0.2">
      <c r="D2093" s="59"/>
    </row>
    <row r="2094" spans="4:4" x14ac:dyDescent="0.2">
      <c r="D2094" s="59"/>
    </row>
    <row r="2095" spans="4:4" x14ac:dyDescent="0.2">
      <c r="D2095" s="59"/>
    </row>
    <row r="2096" spans="4:4" x14ac:dyDescent="0.2">
      <c r="D2096" s="59"/>
    </row>
    <row r="2097" spans="4:4" x14ac:dyDescent="0.2">
      <c r="D2097" s="59"/>
    </row>
    <row r="2098" spans="4:4" x14ac:dyDescent="0.2">
      <c r="D2098" s="59"/>
    </row>
    <row r="2099" spans="4:4" x14ac:dyDescent="0.2">
      <c r="D2099" s="59"/>
    </row>
    <row r="2100" spans="4:4" x14ac:dyDescent="0.2">
      <c r="D2100" s="59"/>
    </row>
    <row r="2101" spans="4:4" x14ac:dyDescent="0.2">
      <c r="D2101" s="59"/>
    </row>
    <row r="2102" spans="4:4" x14ac:dyDescent="0.2">
      <c r="D2102" s="59"/>
    </row>
    <row r="2103" spans="4:4" x14ac:dyDescent="0.2">
      <c r="D2103" s="59"/>
    </row>
    <row r="2104" spans="4:4" x14ac:dyDescent="0.2">
      <c r="D2104" s="59"/>
    </row>
    <row r="2105" spans="4:4" x14ac:dyDescent="0.2">
      <c r="D2105" s="59"/>
    </row>
    <row r="2106" spans="4:4" x14ac:dyDescent="0.2">
      <c r="D2106" s="59"/>
    </row>
    <row r="2107" spans="4:4" x14ac:dyDescent="0.2">
      <c r="D2107" s="59"/>
    </row>
    <row r="2108" spans="4:4" x14ac:dyDescent="0.2">
      <c r="D2108" s="59"/>
    </row>
    <row r="2109" spans="4:4" x14ac:dyDescent="0.2">
      <c r="D2109" s="59"/>
    </row>
    <row r="2110" spans="4:4" x14ac:dyDescent="0.2">
      <c r="D2110" s="59"/>
    </row>
    <row r="2111" spans="4:4" x14ac:dyDescent="0.2">
      <c r="D2111" s="59"/>
    </row>
    <row r="2112" spans="4:4" x14ac:dyDescent="0.2">
      <c r="D2112" s="59"/>
    </row>
    <row r="2113" spans="4:4" x14ac:dyDescent="0.2">
      <c r="D2113" s="59"/>
    </row>
    <row r="2114" spans="4:4" x14ac:dyDescent="0.2">
      <c r="D2114" s="59"/>
    </row>
    <row r="2115" spans="4:4" x14ac:dyDescent="0.2">
      <c r="D2115" s="59"/>
    </row>
    <row r="2116" spans="4:4" x14ac:dyDescent="0.2">
      <c r="D2116" s="59"/>
    </row>
    <row r="2117" spans="4:4" x14ac:dyDescent="0.2">
      <c r="D2117" s="59"/>
    </row>
    <row r="2118" spans="4:4" x14ac:dyDescent="0.2">
      <c r="D2118" s="59"/>
    </row>
    <row r="2119" spans="4:4" x14ac:dyDescent="0.2">
      <c r="D2119" s="59"/>
    </row>
    <row r="2120" spans="4:4" x14ac:dyDescent="0.2">
      <c r="D2120" s="59"/>
    </row>
    <row r="2121" spans="4:4" x14ac:dyDescent="0.2">
      <c r="D2121" s="59"/>
    </row>
    <row r="2122" spans="4:4" x14ac:dyDescent="0.2">
      <c r="D2122" s="59"/>
    </row>
    <row r="2123" spans="4:4" x14ac:dyDescent="0.2">
      <c r="D2123" s="59"/>
    </row>
    <row r="2124" spans="4:4" x14ac:dyDescent="0.2">
      <c r="D2124" s="59"/>
    </row>
    <row r="2125" spans="4:4" x14ac:dyDescent="0.2">
      <c r="D2125" s="59"/>
    </row>
    <row r="2126" spans="4:4" x14ac:dyDescent="0.2">
      <c r="D2126" s="59"/>
    </row>
    <row r="2127" spans="4:4" x14ac:dyDescent="0.2">
      <c r="D2127" s="59"/>
    </row>
    <row r="2128" spans="4:4" x14ac:dyDescent="0.2">
      <c r="D2128" s="59"/>
    </row>
    <row r="2129" spans="4:4" x14ac:dyDescent="0.2">
      <c r="D2129" s="59"/>
    </row>
    <row r="2130" spans="4:4" x14ac:dyDescent="0.2">
      <c r="D2130" s="59"/>
    </row>
    <row r="2131" spans="4:4" x14ac:dyDescent="0.2">
      <c r="D2131" s="59"/>
    </row>
    <row r="2132" spans="4:4" x14ac:dyDescent="0.2">
      <c r="D2132" s="59"/>
    </row>
    <row r="2133" spans="4:4" x14ac:dyDescent="0.2">
      <c r="D2133" s="59"/>
    </row>
    <row r="2134" spans="4:4" x14ac:dyDescent="0.2">
      <c r="D2134" s="59"/>
    </row>
    <row r="2135" spans="4:4" x14ac:dyDescent="0.2">
      <c r="D2135" s="59"/>
    </row>
    <row r="2136" spans="4:4" x14ac:dyDescent="0.2">
      <c r="D2136" s="59"/>
    </row>
    <row r="2137" spans="4:4" x14ac:dyDescent="0.2">
      <c r="D2137" s="59"/>
    </row>
    <row r="2138" spans="4:4" x14ac:dyDescent="0.2">
      <c r="D2138" s="59"/>
    </row>
    <row r="2139" spans="4:4" x14ac:dyDescent="0.2">
      <c r="D2139" s="59"/>
    </row>
    <row r="2140" spans="4:4" x14ac:dyDescent="0.2">
      <c r="D2140" s="59"/>
    </row>
    <row r="2141" spans="4:4" x14ac:dyDescent="0.2">
      <c r="D2141" s="59"/>
    </row>
    <row r="2142" spans="4:4" x14ac:dyDescent="0.2">
      <c r="D2142" s="59"/>
    </row>
    <row r="2143" spans="4:4" x14ac:dyDescent="0.2">
      <c r="D2143" s="59"/>
    </row>
    <row r="2144" spans="4:4" x14ac:dyDescent="0.2">
      <c r="D2144" s="59"/>
    </row>
    <row r="2145" spans="4:4" x14ac:dyDescent="0.2">
      <c r="D2145" s="59"/>
    </row>
    <row r="2146" spans="4:4" x14ac:dyDescent="0.2">
      <c r="D2146" s="59"/>
    </row>
    <row r="2147" spans="4:4" x14ac:dyDescent="0.2">
      <c r="D2147" s="59"/>
    </row>
    <row r="2148" spans="4:4" x14ac:dyDescent="0.2">
      <c r="D2148" s="59"/>
    </row>
    <row r="2149" spans="4:4" x14ac:dyDescent="0.2">
      <c r="D2149" s="59"/>
    </row>
    <row r="2150" spans="4:4" x14ac:dyDescent="0.2">
      <c r="D2150" s="59"/>
    </row>
    <row r="2151" spans="4:4" x14ac:dyDescent="0.2">
      <c r="D2151" s="59"/>
    </row>
    <row r="2152" spans="4:4" x14ac:dyDescent="0.2">
      <c r="D2152" s="59"/>
    </row>
    <row r="2153" spans="4:4" x14ac:dyDescent="0.2">
      <c r="D2153" s="59"/>
    </row>
    <row r="2154" spans="4:4" x14ac:dyDescent="0.2">
      <c r="D2154" s="59"/>
    </row>
    <row r="2155" spans="4:4" x14ac:dyDescent="0.2">
      <c r="D2155" s="59"/>
    </row>
    <row r="2156" spans="4:4" x14ac:dyDescent="0.2">
      <c r="D2156" s="59"/>
    </row>
    <row r="2157" spans="4:4" x14ac:dyDescent="0.2">
      <c r="D2157" s="59"/>
    </row>
    <row r="2158" spans="4:4" x14ac:dyDescent="0.2">
      <c r="D2158" s="59"/>
    </row>
    <row r="2159" spans="4:4" x14ac:dyDescent="0.2">
      <c r="D2159" s="59"/>
    </row>
    <row r="2160" spans="4:4" x14ac:dyDescent="0.2">
      <c r="D2160" s="59"/>
    </row>
    <row r="2161" spans="4:4" x14ac:dyDescent="0.2">
      <c r="D2161" s="59"/>
    </row>
    <row r="2162" spans="4:4" x14ac:dyDescent="0.2">
      <c r="D2162" s="59"/>
    </row>
    <row r="2163" spans="4:4" x14ac:dyDescent="0.2">
      <c r="D2163" s="59"/>
    </row>
    <row r="2164" spans="4:4" x14ac:dyDescent="0.2">
      <c r="D2164" s="59"/>
    </row>
    <row r="2165" spans="4:4" x14ac:dyDescent="0.2">
      <c r="D2165" s="59"/>
    </row>
    <row r="2166" spans="4:4" x14ac:dyDescent="0.2">
      <c r="D2166" s="59"/>
    </row>
    <row r="2167" spans="4:4" x14ac:dyDescent="0.2">
      <c r="D2167" s="59"/>
    </row>
    <row r="2168" spans="4:4" x14ac:dyDescent="0.2">
      <c r="D2168" s="59"/>
    </row>
    <row r="2169" spans="4:4" x14ac:dyDescent="0.2">
      <c r="D2169" s="59"/>
    </row>
    <row r="2170" spans="4:4" x14ac:dyDescent="0.2">
      <c r="D2170" s="59"/>
    </row>
    <row r="2171" spans="4:4" x14ac:dyDescent="0.2">
      <c r="D2171" s="59"/>
    </row>
    <row r="2172" spans="4:4" x14ac:dyDescent="0.2">
      <c r="D2172" s="59"/>
    </row>
    <row r="2173" spans="4:4" x14ac:dyDescent="0.2">
      <c r="D2173" s="59"/>
    </row>
    <row r="2174" spans="4:4" x14ac:dyDescent="0.2">
      <c r="D2174" s="59"/>
    </row>
    <row r="2175" spans="4:4" x14ac:dyDescent="0.2">
      <c r="D2175" s="59"/>
    </row>
    <row r="2176" spans="4:4" x14ac:dyDescent="0.2">
      <c r="D2176" s="59"/>
    </row>
    <row r="2177" spans="4:4" x14ac:dyDescent="0.2">
      <c r="D2177" s="59"/>
    </row>
    <row r="2178" spans="4:4" x14ac:dyDescent="0.2">
      <c r="D2178" s="59"/>
    </row>
    <row r="2179" spans="4:4" x14ac:dyDescent="0.2">
      <c r="D2179" s="59"/>
    </row>
    <row r="2180" spans="4:4" x14ac:dyDescent="0.2">
      <c r="D2180" s="59"/>
    </row>
    <row r="2181" spans="4:4" x14ac:dyDescent="0.2">
      <c r="D2181" s="59"/>
    </row>
    <row r="2182" spans="4:4" x14ac:dyDescent="0.2">
      <c r="D2182" s="59"/>
    </row>
    <row r="2183" spans="4:4" x14ac:dyDescent="0.2">
      <c r="D2183" s="59"/>
    </row>
    <row r="2184" spans="4:4" x14ac:dyDescent="0.2">
      <c r="D2184" s="59"/>
    </row>
    <row r="2185" spans="4:4" x14ac:dyDescent="0.2">
      <c r="D2185" s="59"/>
    </row>
    <row r="2186" spans="4:4" x14ac:dyDescent="0.2">
      <c r="D2186" s="59"/>
    </row>
    <row r="2187" spans="4:4" x14ac:dyDescent="0.2">
      <c r="D2187" s="59"/>
    </row>
    <row r="2188" spans="4:4" x14ac:dyDescent="0.2">
      <c r="D2188" s="59"/>
    </row>
    <row r="2189" spans="4:4" x14ac:dyDescent="0.2">
      <c r="D2189" s="59"/>
    </row>
    <row r="2190" spans="4:4" x14ac:dyDescent="0.2">
      <c r="D2190" s="59"/>
    </row>
    <row r="2191" spans="4:4" x14ac:dyDescent="0.2">
      <c r="D2191" s="59"/>
    </row>
    <row r="2192" spans="4:4" x14ac:dyDescent="0.2">
      <c r="D2192" s="59"/>
    </row>
    <row r="2193" spans="4:4" x14ac:dyDescent="0.2">
      <c r="D2193" s="59"/>
    </row>
    <row r="2194" spans="4:4" x14ac:dyDescent="0.2">
      <c r="D2194" s="59"/>
    </row>
    <row r="2195" spans="4:4" x14ac:dyDescent="0.2">
      <c r="D2195" s="59"/>
    </row>
    <row r="2196" spans="4:4" x14ac:dyDescent="0.2">
      <c r="D2196" s="59"/>
    </row>
    <row r="2197" spans="4:4" x14ac:dyDescent="0.2">
      <c r="D2197" s="59"/>
    </row>
    <row r="2198" spans="4:4" x14ac:dyDescent="0.2">
      <c r="D2198" s="59"/>
    </row>
    <row r="2199" spans="4:4" x14ac:dyDescent="0.2">
      <c r="D2199" s="59"/>
    </row>
    <row r="2200" spans="4:4" x14ac:dyDescent="0.2">
      <c r="D2200" s="59"/>
    </row>
    <row r="2201" spans="4:4" x14ac:dyDescent="0.2">
      <c r="D2201" s="59"/>
    </row>
    <row r="2202" spans="4:4" x14ac:dyDescent="0.2">
      <c r="D2202" s="59"/>
    </row>
    <row r="2203" spans="4:4" x14ac:dyDescent="0.2">
      <c r="D2203" s="59"/>
    </row>
    <row r="2204" spans="4:4" x14ac:dyDescent="0.2">
      <c r="D2204" s="59"/>
    </row>
    <row r="2205" spans="4:4" x14ac:dyDescent="0.2">
      <c r="D2205" s="59"/>
    </row>
    <row r="2206" spans="4:4" x14ac:dyDescent="0.2">
      <c r="D2206" s="59"/>
    </row>
    <row r="2207" spans="4:4" x14ac:dyDescent="0.2">
      <c r="D2207" s="59"/>
    </row>
    <row r="2208" spans="4:4" x14ac:dyDescent="0.2">
      <c r="D2208" s="59"/>
    </row>
    <row r="2209" spans="4:4" x14ac:dyDescent="0.2">
      <c r="D2209" s="59"/>
    </row>
    <row r="2210" spans="4:4" x14ac:dyDescent="0.2">
      <c r="D2210" s="59"/>
    </row>
    <row r="2211" spans="4:4" x14ac:dyDescent="0.2">
      <c r="D2211" s="59"/>
    </row>
    <row r="2212" spans="4:4" x14ac:dyDescent="0.2">
      <c r="D2212" s="59"/>
    </row>
    <row r="2213" spans="4:4" x14ac:dyDescent="0.2">
      <c r="D2213" s="59"/>
    </row>
    <row r="2214" spans="4:4" x14ac:dyDescent="0.2">
      <c r="D2214" s="59"/>
    </row>
    <row r="2215" spans="4:4" x14ac:dyDescent="0.2">
      <c r="D2215" s="59"/>
    </row>
    <row r="2216" spans="4:4" x14ac:dyDescent="0.2">
      <c r="D2216" s="59"/>
    </row>
    <row r="2217" spans="4:4" x14ac:dyDescent="0.2">
      <c r="D2217" s="59"/>
    </row>
    <row r="2218" spans="4:4" x14ac:dyDescent="0.2">
      <c r="D2218" s="59"/>
    </row>
    <row r="2219" spans="4:4" x14ac:dyDescent="0.2">
      <c r="D2219" s="59"/>
    </row>
    <row r="2220" spans="4:4" x14ac:dyDescent="0.2">
      <c r="D2220" s="59"/>
    </row>
    <row r="2221" spans="4:4" x14ac:dyDescent="0.2">
      <c r="D2221" s="59"/>
    </row>
    <row r="2222" spans="4:4" x14ac:dyDescent="0.2">
      <c r="D2222" s="59"/>
    </row>
    <row r="2223" spans="4:4" x14ac:dyDescent="0.2">
      <c r="D2223" s="59"/>
    </row>
    <row r="2224" spans="4:4" x14ac:dyDescent="0.2">
      <c r="D2224" s="59"/>
    </row>
    <row r="2225" spans="4:4" x14ac:dyDescent="0.2">
      <c r="D2225" s="59"/>
    </row>
    <row r="2226" spans="4:4" x14ac:dyDescent="0.2">
      <c r="D2226" s="59"/>
    </row>
    <row r="2227" spans="4:4" x14ac:dyDescent="0.2">
      <c r="D2227" s="59"/>
    </row>
    <row r="2228" spans="4:4" x14ac:dyDescent="0.2">
      <c r="D2228" s="59"/>
    </row>
    <row r="2229" spans="4:4" x14ac:dyDescent="0.2">
      <c r="D2229" s="59"/>
    </row>
    <row r="2230" spans="4:4" x14ac:dyDescent="0.2">
      <c r="D2230" s="59"/>
    </row>
    <row r="2231" spans="4:4" x14ac:dyDescent="0.2">
      <c r="D2231" s="59"/>
    </row>
    <row r="2232" spans="4:4" x14ac:dyDescent="0.2">
      <c r="D2232" s="59"/>
    </row>
    <row r="2233" spans="4:4" x14ac:dyDescent="0.2">
      <c r="D2233" s="59"/>
    </row>
    <row r="2234" spans="4:4" x14ac:dyDescent="0.2">
      <c r="D2234" s="59"/>
    </row>
    <row r="2235" spans="4:4" x14ac:dyDescent="0.2">
      <c r="D2235" s="59"/>
    </row>
    <row r="2236" spans="4:4" x14ac:dyDescent="0.2">
      <c r="D2236" s="59"/>
    </row>
    <row r="2237" spans="4:4" x14ac:dyDescent="0.2">
      <c r="D2237" s="59"/>
    </row>
    <row r="2238" spans="4:4" x14ac:dyDescent="0.2">
      <c r="D2238" s="59"/>
    </row>
    <row r="2239" spans="4:4" x14ac:dyDescent="0.2">
      <c r="D2239" s="59"/>
    </row>
    <row r="2240" spans="4:4" x14ac:dyDescent="0.2">
      <c r="D2240" s="59"/>
    </row>
    <row r="2241" spans="4:4" x14ac:dyDescent="0.2">
      <c r="D2241" s="59"/>
    </row>
    <row r="2242" spans="4:4" x14ac:dyDescent="0.2">
      <c r="D2242" s="59"/>
    </row>
    <row r="2243" spans="4:4" x14ac:dyDescent="0.2">
      <c r="D2243" s="59"/>
    </row>
    <row r="2244" spans="4:4" x14ac:dyDescent="0.2">
      <c r="D2244" s="59"/>
    </row>
    <row r="2245" spans="4:4" x14ac:dyDescent="0.2">
      <c r="D2245" s="59"/>
    </row>
    <row r="2246" spans="4:4" x14ac:dyDescent="0.2">
      <c r="D2246" s="59"/>
    </row>
    <row r="2247" spans="4:4" x14ac:dyDescent="0.2">
      <c r="D2247" s="59"/>
    </row>
    <row r="2248" spans="4:4" x14ac:dyDescent="0.2">
      <c r="D2248" s="59"/>
    </row>
    <row r="2249" spans="4:4" x14ac:dyDescent="0.2">
      <c r="D2249" s="59"/>
    </row>
    <row r="2250" spans="4:4" x14ac:dyDescent="0.2">
      <c r="D2250" s="59"/>
    </row>
    <row r="2251" spans="4:4" x14ac:dyDescent="0.2">
      <c r="D2251" s="59"/>
    </row>
    <row r="2252" spans="4:4" x14ac:dyDescent="0.2">
      <c r="D2252" s="59"/>
    </row>
    <row r="2253" spans="4:4" x14ac:dyDescent="0.2">
      <c r="D2253" s="59"/>
    </row>
    <row r="2254" spans="4:4" x14ac:dyDescent="0.2">
      <c r="D2254" s="59"/>
    </row>
    <row r="2255" spans="4:4" x14ac:dyDescent="0.2">
      <c r="D2255" s="59"/>
    </row>
    <row r="2256" spans="4:4" x14ac:dyDescent="0.2">
      <c r="D2256" s="59"/>
    </row>
    <row r="2257" spans="4:4" x14ac:dyDescent="0.2">
      <c r="D2257" s="59"/>
    </row>
    <row r="2258" spans="4:4" x14ac:dyDescent="0.2">
      <c r="D2258" s="59"/>
    </row>
    <row r="2259" spans="4:4" x14ac:dyDescent="0.2">
      <c r="D2259" s="59"/>
    </row>
    <row r="2260" spans="4:4" x14ac:dyDescent="0.2">
      <c r="D2260" s="59"/>
    </row>
    <row r="2261" spans="4:4" x14ac:dyDescent="0.2">
      <c r="D2261" s="59"/>
    </row>
    <row r="2262" spans="4:4" x14ac:dyDescent="0.2">
      <c r="D2262" s="59"/>
    </row>
    <row r="2263" spans="4:4" x14ac:dyDescent="0.2">
      <c r="D2263" s="59"/>
    </row>
    <row r="2264" spans="4:4" x14ac:dyDescent="0.2">
      <c r="D2264" s="59"/>
    </row>
    <row r="2265" spans="4:4" x14ac:dyDescent="0.2">
      <c r="D2265" s="59"/>
    </row>
    <row r="2266" spans="4:4" x14ac:dyDescent="0.2">
      <c r="D2266" s="59"/>
    </row>
    <row r="2267" spans="4:4" x14ac:dyDescent="0.2">
      <c r="D2267" s="59"/>
    </row>
    <row r="2268" spans="4:4" x14ac:dyDescent="0.2">
      <c r="D2268" s="59"/>
    </row>
    <row r="2269" spans="4:4" x14ac:dyDescent="0.2">
      <c r="D2269" s="59"/>
    </row>
    <row r="2270" spans="4:4" x14ac:dyDescent="0.2">
      <c r="D2270" s="59"/>
    </row>
    <row r="2271" spans="4:4" x14ac:dyDescent="0.2">
      <c r="D2271" s="59"/>
    </row>
    <row r="2272" spans="4:4" x14ac:dyDescent="0.2">
      <c r="D2272" s="59"/>
    </row>
    <row r="2273" spans="4:4" x14ac:dyDescent="0.2">
      <c r="D2273" s="59"/>
    </row>
    <row r="2274" spans="4:4" x14ac:dyDescent="0.2">
      <c r="D2274" s="59"/>
    </row>
    <row r="2275" spans="4:4" x14ac:dyDescent="0.2">
      <c r="D2275" s="59"/>
    </row>
    <row r="2276" spans="4:4" x14ac:dyDescent="0.2">
      <c r="D2276" s="59"/>
    </row>
    <row r="2277" spans="4:4" x14ac:dyDescent="0.2">
      <c r="D2277" s="59"/>
    </row>
    <row r="2278" spans="4:4" x14ac:dyDescent="0.2">
      <c r="D2278" s="59"/>
    </row>
    <row r="2279" spans="4:4" x14ac:dyDescent="0.2">
      <c r="D2279" s="59"/>
    </row>
    <row r="2280" spans="4:4" x14ac:dyDescent="0.2">
      <c r="D2280" s="59"/>
    </row>
    <row r="2281" spans="4:4" x14ac:dyDescent="0.2">
      <c r="D2281" s="59"/>
    </row>
    <row r="2282" spans="4:4" x14ac:dyDescent="0.2">
      <c r="D2282" s="59"/>
    </row>
    <row r="2283" spans="4:4" x14ac:dyDescent="0.2">
      <c r="D2283" s="59"/>
    </row>
    <row r="2284" spans="4:4" x14ac:dyDescent="0.2">
      <c r="D2284" s="59"/>
    </row>
    <row r="2285" spans="4:4" x14ac:dyDescent="0.2">
      <c r="D2285" s="59"/>
    </row>
    <row r="2286" spans="4:4" x14ac:dyDescent="0.2">
      <c r="D2286" s="59"/>
    </row>
    <row r="2287" spans="4:4" x14ac:dyDescent="0.2">
      <c r="D2287" s="59"/>
    </row>
    <row r="2288" spans="4:4" x14ac:dyDescent="0.2">
      <c r="D2288" s="59"/>
    </row>
    <row r="2289" spans="4:4" x14ac:dyDescent="0.2">
      <c r="D2289" s="59"/>
    </row>
    <row r="2290" spans="4:4" x14ac:dyDescent="0.2">
      <c r="D2290" s="59"/>
    </row>
    <row r="2291" spans="4:4" x14ac:dyDescent="0.2">
      <c r="D2291" s="59"/>
    </row>
    <row r="2292" spans="4:4" x14ac:dyDescent="0.2">
      <c r="D2292" s="59"/>
    </row>
    <row r="2293" spans="4:4" x14ac:dyDescent="0.2">
      <c r="D2293" s="59"/>
    </row>
    <row r="2294" spans="4:4" x14ac:dyDescent="0.2">
      <c r="D2294" s="59"/>
    </row>
    <row r="2295" spans="4:4" x14ac:dyDescent="0.2">
      <c r="D2295" s="59"/>
    </row>
    <row r="2296" spans="4:4" x14ac:dyDescent="0.2">
      <c r="D2296" s="59"/>
    </row>
    <row r="2297" spans="4:4" x14ac:dyDescent="0.2">
      <c r="D2297" s="59"/>
    </row>
    <row r="2298" spans="4:4" x14ac:dyDescent="0.2">
      <c r="D2298" s="59"/>
    </row>
    <row r="2299" spans="4:4" x14ac:dyDescent="0.2">
      <c r="D2299" s="59"/>
    </row>
    <row r="2300" spans="4:4" x14ac:dyDescent="0.2">
      <c r="D2300" s="59"/>
    </row>
    <row r="2301" spans="4:4" x14ac:dyDescent="0.2">
      <c r="D2301" s="59"/>
    </row>
    <row r="2302" spans="4:4" x14ac:dyDescent="0.2">
      <c r="D2302" s="59"/>
    </row>
    <row r="2303" spans="4:4" x14ac:dyDescent="0.2">
      <c r="D2303" s="59"/>
    </row>
    <row r="2304" spans="4:4" x14ac:dyDescent="0.2">
      <c r="D2304" s="59"/>
    </row>
    <row r="2305" spans="4:4" x14ac:dyDescent="0.2">
      <c r="D2305" s="59"/>
    </row>
    <row r="2306" spans="4:4" x14ac:dyDescent="0.2">
      <c r="D2306" s="59"/>
    </row>
    <row r="2307" spans="4:4" x14ac:dyDescent="0.2">
      <c r="D2307" s="59"/>
    </row>
    <row r="2308" spans="4:4" x14ac:dyDescent="0.2">
      <c r="D2308" s="59"/>
    </row>
    <row r="2309" spans="4:4" x14ac:dyDescent="0.2">
      <c r="D2309" s="59"/>
    </row>
    <row r="2310" spans="4:4" x14ac:dyDescent="0.2">
      <c r="D2310" s="59"/>
    </row>
    <row r="2311" spans="4:4" x14ac:dyDescent="0.2">
      <c r="D2311" s="59"/>
    </row>
    <row r="2312" spans="4:4" x14ac:dyDescent="0.2">
      <c r="D2312" s="59"/>
    </row>
    <row r="2313" spans="4:4" x14ac:dyDescent="0.2">
      <c r="D2313" s="59"/>
    </row>
    <row r="2314" spans="4:4" x14ac:dyDescent="0.2">
      <c r="D2314" s="59"/>
    </row>
    <row r="2315" spans="4:4" x14ac:dyDescent="0.2">
      <c r="D2315" s="59"/>
    </row>
    <row r="2316" spans="4:4" x14ac:dyDescent="0.2">
      <c r="D2316" s="59"/>
    </row>
    <row r="2317" spans="4:4" x14ac:dyDescent="0.2">
      <c r="D2317" s="59"/>
    </row>
    <row r="2318" spans="4:4" x14ac:dyDescent="0.2">
      <c r="D2318" s="59"/>
    </row>
    <row r="2319" spans="4:4" x14ac:dyDescent="0.2">
      <c r="D2319" s="59"/>
    </row>
    <row r="2320" spans="4:4" x14ac:dyDescent="0.2">
      <c r="D2320" s="59"/>
    </row>
    <row r="2321" spans="4:4" x14ac:dyDescent="0.2">
      <c r="D2321" s="59"/>
    </row>
    <row r="2322" spans="4:4" x14ac:dyDescent="0.2">
      <c r="D2322" s="59"/>
    </row>
    <row r="2323" spans="4:4" x14ac:dyDescent="0.2">
      <c r="D2323" s="59"/>
    </row>
    <row r="2324" spans="4:4" x14ac:dyDescent="0.2">
      <c r="D2324" s="59"/>
    </row>
    <row r="2325" spans="4:4" x14ac:dyDescent="0.2">
      <c r="D2325" s="59"/>
    </row>
    <row r="2326" spans="4:4" x14ac:dyDescent="0.2">
      <c r="D2326" s="59"/>
    </row>
    <row r="2327" spans="4:4" x14ac:dyDescent="0.2">
      <c r="D2327" s="59"/>
    </row>
    <row r="2328" spans="4:4" x14ac:dyDescent="0.2">
      <c r="D2328" s="59"/>
    </row>
    <row r="2329" spans="4:4" x14ac:dyDescent="0.2">
      <c r="D2329" s="59"/>
    </row>
    <row r="2330" spans="4:4" x14ac:dyDescent="0.2">
      <c r="D2330" s="59"/>
    </row>
    <row r="2331" spans="4:4" x14ac:dyDescent="0.2">
      <c r="D2331" s="59"/>
    </row>
    <row r="2332" spans="4:4" x14ac:dyDescent="0.2">
      <c r="D2332" s="59"/>
    </row>
    <row r="2333" spans="4:4" x14ac:dyDescent="0.2">
      <c r="D2333" s="59"/>
    </row>
    <row r="2334" spans="4:4" x14ac:dyDescent="0.2">
      <c r="D2334" s="59"/>
    </row>
    <row r="2335" spans="4:4" x14ac:dyDescent="0.2">
      <c r="D2335" s="59"/>
    </row>
    <row r="2336" spans="4:4" x14ac:dyDescent="0.2">
      <c r="D2336" s="59"/>
    </row>
    <row r="2337" spans="4:4" x14ac:dyDescent="0.2">
      <c r="D2337" s="59"/>
    </row>
    <row r="2338" spans="4:4" x14ac:dyDescent="0.2">
      <c r="D2338" s="59"/>
    </row>
    <row r="2339" spans="4:4" x14ac:dyDescent="0.2">
      <c r="D2339" s="59"/>
    </row>
    <row r="2340" spans="4:4" x14ac:dyDescent="0.2">
      <c r="D2340" s="59"/>
    </row>
    <row r="2341" spans="4:4" x14ac:dyDescent="0.2">
      <c r="D2341" s="59"/>
    </row>
    <row r="2342" spans="4:4" x14ac:dyDescent="0.2">
      <c r="D2342" s="59"/>
    </row>
    <row r="2343" spans="4:4" x14ac:dyDescent="0.2">
      <c r="D2343" s="59"/>
    </row>
    <row r="2344" spans="4:4" x14ac:dyDescent="0.2">
      <c r="D2344" s="59"/>
    </row>
    <row r="2345" spans="4:4" x14ac:dyDescent="0.2">
      <c r="D2345" s="59"/>
    </row>
    <row r="2346" spans="4:4" x14ac:dyDescent="0.2">
      <c r="D2346" s="59"/>
    </row>
    <row r="2347" spans="4:4" x14ac:dyDescent="0.2">
      <c r="D2347" s="59"/>
    </row>
    <row r="2348" spans="4:4" x14ac:dyDescent="0.2">
      <c r="D2348" s="59"/>
    </row>
    <row r="2349" spans="4:4" x14ac:dyDescent="0.2">
      <c r="D2349" s="59"/>
    </row>
    <row r="2350" spans="4:4" x14ac:dyDescent="0.2">
      <c r="D2350" s="59"/>
    </row>
    <row r="2351" spans="4:4" x14ac:dyDescent="0.2">
      <c r="D2351" s="59"/>
    </row>
    <row r="2352" spans="4:4" x14ac:dyDescent="0.2">
      <c r="D2352" s="59"/>
    </row>
    <row r="2353" spans="4:4" x14ac:dyDescent="0.2">
      <c r="D2353" s="59"/>
    </row>
    <row r="2354" spans="4:4" x14ac:dyDescent="0.2">
      <c r="D2354" s="59"/>
    </row>
    <row r="2355" spans="4:4" x14ac:dyDescent="0.2">
      <c r="D2355" s="59"/>
    </row>
    <row r="2356" spans="4:4" x14ac:dyDescent="0.2">
      <c r="D2356" s="59"/>
    </row>
    <row r="2357" spans="4:4" x14ac:dyDescent="0.2">
      <c r="D2357" s="59"/>
    </row>
    <row r="2358" spans="4:4" x14ac:dyDescent="0.2">
      <c r="D2358" s="59"/>
    </row>
    <row r="2359" spans="4:4" x14ac:dyDescent="0.2">
      <c r="D2359" s="59"/>
    </row>
    <row r="2360" spans="4:4" x14ac:dyDescent="0.2">
      <c r="D2360" s="59"/>
    </row>
    <row r="2361" spans="4:4" x14ac:dyDescent="0.2">
      <c r="D2361" s="59"/>
    </row>
    <row r="2362" spans="4:4" x14ac:dyDescent="0.2">
      <c r="D2362" s="59"/>
    </row>
    <row r="2363" spans="4:4" x14ac:dyDescent="0.2">
      <c r="D2363" s="59"/>
    </row>
    <row r="2364" spans="4:4" x14ac:dyDescent="0.2">
      <c r="D2364" s="59"/>
    </row>
    <row r="2365" spans="4:4" x14ac:dyDescent="0.2">
      <c r="D2365" s="59"/>
    </row>
    <row r="2366" spans="4:4" x14ac:dyDescent="0.2">
      <c r="D2366" s="59"/>
    </row>
    <row r="2367" spans="4:4" x14ac:dyDescent="0.2">
      <c r="D2367" s="59"/>
    </row>
    <row r="2368" spans="4:4" x14ac:dyDescent="0.2">
      <c r="D2368" s="59"/>
    </row>
    <row r="2369" spans="4:4" x14ac:dyDescent="0.2">
      <c r="D2369" s="59"/>
    </row>
    <row r="2370" spans="4:4" x14ac:dyDescent="0.2">
      <c r="D2370" s="59"/>
    </row>
    <row r="2371" spans="4:4" x14ac:dyDescent="0.2">
      <c r="D2371" s="59"/>
    </row>
    <row r="2372" spans="4:4" x14ac:dyDescent="0.2">
      <c r="D2372" s="59"/>
    </row>
    <row r="2373" spans="4:4" x14ac:dyDescent="0.2">
      <c r="D2373" s="59"/>
    </row>
    <row r="2374" spans="4:4" x14ac:dyDescent="0.2">
      <c r="D2374" s="59"/>
    </row>
    <row r="2375" spans="4:4" x14ac:dyDescent="0.2">
      <c r="D2375" s="59"/>
    </row>
    <row r="2376" spans="4:4" x14ac:dyDescent="0.2">
      <c r="D2376" s="59"/>
    </row>
    <row r="2377" spans="4:4" x14ac:dyDescent="0.2">
      <c r="D2377" s="59"/>
    </row>
    <row r="2378" spans="4:4" x14ac:dyDescent="0.2">
      <c r="D2378" s="59"/>
    </row>
    <row r="2379" spans="4:4" x14ac:dyDescent="0.2">
      <c r="D2379" s="59"/>
    </row>
    <row r="2380" spans="4:4" x14ac:dyDescent="0.2">
      <c r="D2380" s="59"/>
    </row>
    <row r="2381" spans="4:4" x14ac:dyDescent="0.2">
      <c r="D2381" s="59"/>
    </row>
    <row r="2382" spans="4:4" x14ac:dyDescent="0.2">
      <c r="D2382" s="59"/>
    </row>
    <row r="2383" spans="4:4" x14ac:dyDescent="0.2">
      <c r="D2383" s="59"/>
    </row>
    <row r="2384" spans="4:4" x14ac:dyDescent="0.2">
      <c r="D2384" s="59"/>
    </row>
    <row r="2385" spans="4:4" x14ac:dyDescent="0.2">
      <c r="D2385" s="59"/>
    </row>
    <row r="2386" spans="4:4" x14ac:dyDescent="0.2">
      <c r="D2386" s="59"/>
    </row>
    <row r="2387" spans="4:4" x14ac:dyDescent="0.2">
      <c r="D2387" s="59"/>
    </row>
    <row r="2388" spans="4:4" x14ac:dyDescent="0.2">
      <c r="D2388" s="59"/>
    </row>
    <row r="2389" spans="4:4" x14ac:dyDescent="0.2">
      <c r="D2389" s="59"/>
    </row>
    <row r="2390" spans="4:4" x14ac:dyDescent="0.2">
      <c r="D2390" s="59"/>
    </row>
    <row r="2391" spans="4:4" x14ac:dyDescent="0.2">
      <c r="D2391" s="59"/>
    </row>
    <row r="2392" spans="4:4" x14ac:dyDescent="0.2">
      <c r="D2392" s="59"/>
    </row>
    <row r="2393" spans="4:4" x14ac:dyDescent="0.2">
      <c r="D2393" s="59"/>
    </row>
    <row r="2394" spans="4:4" x14ac:dyDescent="0.2">
      <c r="D2394" s="59"/>
    </row>
    <row r="2395" spans="4:4" x14ac:dyDescent="0.2">
      <c r="D2395" s="59"/>
    </row>
    <row r="2396" spans="4:4" x14ac:dyDescent="0.2">
      <c r="D2396" s="59"/>
    </row>
    <row r="2397" spans="4:4" x14ac:dyDescent="0.2">
      <c r="D2397" s="59"/>
    </row>
    <row r="2398" spans="4:4" x14ac:dyDescent="0.2">
      <c r="D2398" s="59"/>
    </row>
    <row r="2399" spans="4:4" x14ac:dyDescent="0.2">
      <c r="D2399" s="59"/>
    </row>
    <row r="2400" spans="4:4" x14ac:dyDescent="0.2">
      <c r="D2400" s="59"/>
    </row>
    <row r="2401" spans="4:4" x14ac:dyDescent="0.2">
      <c r="D2401" s="59"/>
    </row>
    <row r="2402" spans="4:4" x14ac:dyDescent="0.2">
      <c r="D2402" s="59"/>
    </row>
    <row r="2403" spans="4:4" x14ac:dyDescent="0.2">
      <c r="D2403" s="59"/>
    </row>
    <row r="2404" spans="4:4" x14ac:dyDescent="0.2">
      <c r="D2404" s="59"/>
    </row>
    <row r="2405" spans="4:4" x14ac:dyDescent="0.2">
      <c r="D2405" s="59"/>
    </row>
    <row r="2406" spans="4:4" x14ac:dyDescent="0.2">
      <c r="D2406" s="59"/>
    </row>
    <row r="2407" spans="4:4" x14ac:dyDescent="0.2">
      <c r="D2407" s="59"/>
    </row>
    <row r="2408" spans="4:4" x14ac:dyDescent="0.2">
      <c r="D2408" s="59"/>
    </row>
    <row r="2409" spans="4:4" x14ac:dyDescent="0.2">
      <c r="D2409" s="59"/>
    </row>
    <row r="2410" spans="4:4" x14ac:dyDescent="0.2">
      <c r="D2410" s="59"/>
    </row>
    <row r="2411" spans="4:4" x14ac:dyDescent="0.2">
      <c r="D2411" s="59"/>
    </row>
    <row r="2412" spans="4:4" x14ac:dyDescent="0.2">
      <c r="D2412" s="59"/>
    </row>
    <row r="2413" spans="4:4" x14ac:dyDescent="0.2">
      <c r="D2413" s="59"/>
    </row>
    <row r="2414" spans="4:4" x14ac:dyDescent="0.2">
      <c r="D2414" s="59"/>
    </row>
    <row r="2415" spans="4:4" x14ac:dyDescent="0.2">
      <c r="D2415" s="59"/>
    </row>
    <row r="2416" spans="4:4" x14ac:dyDescent="0.2">
      <c r="D2416" s="59"/>
    </row>
    <row r="2417" spans="4:4" x14ac:dyDescent="0.2">
      <c r="D2417" s="59"/>
    </row>
    <row r="2418" spans="4:4" x14ac:dyDescent="0.2">
      <c r="D2418" s="59"/>
    </row>
    <row r="2419" spans="4:4" x14ac:dyDescent="0.2">
      <c r="D2419" s="59"/>
    </row>
    <row r="2420" spans="4:4" x14ac:dyDescent="0.2">
      <c r="D2420" s="59"/>
    </row>
    <row r="2421" spans="4:4" x14ac:dyDescent="0.2">
      <c r="D2421" s="59"/>
    </row>
    <row r="2422" spans="4:4" x14ac:dyDescent="0.2">
      <c r="D2422" s="59"/>
    </row>
    <row r="2423" spans="4:4" x14ac:dyDescent="0.2">
      <c r="D2423" s="59"/>
    </row>
    <row r="2424" spans="4:4" x14ac:dyDescent="0.2">
      <c r="D2424" s="59"/>
    </row>
    <row r="2425" spans="4:4" x14ac:dyDescent="0.2">
      <c r="D2425" s="59"/>
    </row>
    <row r="2426" spans="4:4" x14ac:dyDescent="0.2">
      <c r="D2426" s="59"/>
    </row>
    <row r="2427" spans="4:4" x14ac:dyDescent="0.2">
      <c r="D2427" s="59"/>
    </row>
    <row r="2428" spans="4:4" x14ac:dyDescent="0.2">
      <c r="D2428" s="59"/>
    </row>
    <row r="2429" spans="4:4" x14ac:dyDescent="0.2">
      <c r="D2429" s="59"/>
    </row>
    <row r="2430" spans="4:4" x14ac:dyDescent="0.2">
      <c r="D2430" s="59"/>
    </row>
    <row r="2431" spans="4:4" x14ac:dyDescent="0.2">
      <c r="D2431" s="59"/>
    </row>
    <row r="2432" spans="4:4" x14ac:dyDescent="0.2">
      <c r="D2432" s="59"/>
    </row>
    <row r="2433" spans="4:4" x14ac:dyDescent="0.2">
      <c r="D2433" s="59"/>
    </row>
    <row r="2434" spans="4:4" x14ac:dyDescent="0.2">
      <c r="D2434" s="59"/>
    </row>
    <row r="2435" spans="4:4" x14ac:dyDescent="0.2">
      <c r="D2435" s="59"/>
    </row>
    <row r="2436" spans="4:4" x14ac:dyDescent="0.2">
      <c r="D2436" s="59"/>
    </row>
    <row r="2437" spans="4:4" x14ac:dyDescent="0.2">
      <c r="D2437" s="59"/>
    </row>
    <row r="2438" spans="4:4" x14ac:dyDescent="0.2">
      <c r="D2438" s="59"/>
    </row>
    <row r="2439" spans="4:4" x14ac:dyDescent="0.2">
      <c r="D2439" s="59"/>
    </row>
    <row r="2440" spans="4:4" x14ac:dyDescent="0.2">
      <c r="D2440" s="59"/>
    </row>
    <row r="2441" spans="4:4" x14ac:dyDescent="0.2">
      <c r="D2441" s="59"/>
    </row>
    <row r="2442" spans="4:4" x14ac:dyDescent="0.2">
      <c r="D2442" s="59"/>
    </row>
    <row r="2443" spans="4:4" x14ac:dyDescent="0.2">
      <c r="D2443" s="59"/>
    </row>
    <row r="2444" spans="4:4" x14ac:dyDescent="0.2">
      <c r="D2444" s="59"/>
    </row>
    <row r="2445" spans="4:4" x14ac:dyDescent="0.2">
      <c r="D2445" s="59"/>
    </row>
    <row r="2446" spans="4:4" x14ac:dyDescent="0.2">
      <c r="D2446" s="59"/>
    </row>
    <row r="2447" spans="4:4" x14ac:dyDescent="0.2">
      <c r="D2447" s="59"/>
    </row>
    <row r="2448" spans="4:4" x14ac:dyDescent="0.2">
      <c r="D2448" s="59"/>
    </row>
    <row r="2449" spans="4:4" x14ac:dyDescent="0.2">
      <c r="D2449" s="59"/>
    </row>
    <row r="2450" spans="4:4" x14ac:dyDescent="0.2">
      <c r="D2450" s="59"/>
    </row>
    <row r="2451" spans="4:4" x14ac:dyDescent="0.2">
      <c r="D2451" s="59"/>
    </row>
    <row r="2452" spans="4:4" x14ac:dyDescent="0.2">
      <c r="D2452" s="59"/>
    </row>
    <row r="2453" spans="4:4" x14ac:dyDescent="0.2">
      <c r="D2453" s="59"/>
    </row>
    <row r="2454" spans="4:4" x14ac:dyDescent="0.2">
      <c r="D2454" s="59"/>
    </row>
    <row r="2455" spans="4:4" x14ac:dyDescent="0.2">
      <c r="D2455" s="59"/>
    </row>
    <row r="2456" spans="4:4" x14ac:dyDescent="0.2">
      <c r="D2456" s="59"/>
    </row>
    <row r="2457" spans="4:4" x14ac:dyDescent="0.2">
      <c r="D2457" s="59"/>
    </row>
    <row r="2458" spans="4:4" x14ac:dyDescent="0.2">
      <c r="D2458" s="59"/>
    </row>
    <row r="2459" spans="4:4" x14ac:dyDescent="0.2">
      <c r="D2459" s="59"/>
    </row>
    <row r="2460" spans="4:4" x14ac:dyDescent="0.2">
      <c r="D2460" s="59"/>
    </row>
    <row r="2461" spans="4:4" x14ac:dyDescent="0.2">
      <c r="D2461" s="59"/>
    </row>
    <row r="2462" spans="4:4" x14ac:dyDescent="0.2">
      <c r="D2462" s="59"/>
    </row>
    <row r="2463" spans="4:4" x14ac:dyDescent="0.2">
      <c r="D2463" s="59"/>
    </row>
    <row r="2464" spans="4:4" x14ac:dyDescent="0.2">
      <c r="D2464" s="59"/>
    </row>
    <row r="2465" spans="4:4" x14ac:dyDescent="0.2">
      <c r="D2465" s="59"/>
    </row>
    <row r="2466" spans="4:4" x14ac:dyDescent="0.2">
      <c r="D2466" s="59"/>
    </row>
    <row r="2467" spans="4:4" x14ac:dyDescent="0.2">
      <c r="D2467" s="59"/>
    </row>
    <row r="2468" spans="4:4" x14ac:dyDescent="0.2">
      <c r="D2468" s="59"/>
    </row>
    <row r="2469" spans="4:4" x14ac:dyDescent="0.2">
      <c r="D2469" s="59"/>
    </row>
    <row r="2470" spans="4:4" x14ac:dyDescent="0.2">
      <c r="D2470" s="59"/>
    </row>
    <row r="2471" spans="4:4" x14ac:dyDescent="0.2">
      <c r="D2471" s="59"/>
    </row>
    <row r="2472" spans="4:4" x14ac:dyDescent="0.2">
      <c r="D2472" s="59"/>
    </row>
    <row r="2473" spans="4:4" x14ac:dyDescent="0.2">
      <c r="D2473" s="59"/>
    </row>
    <row r="2474" spans="4:4" x14ac:dyDescent="0.2">
      <c r="D2474" s="59"/>
    </row>
    <row r="2475" spans="4:4" x14ac:dyDescent="0.2">
      <c r="D2475" s="59"/>
    </row>
    <row r="2476" spans="4:4" x14ac:dyDescent="0.2">
      <c r="D2476" s="59"/>
    </row>
    <row r="2477" spans="4:4" x14ac:dyDescent="0.2">
      <c r="D2477" s="59"/>
    </row>
    <row r="2478" spans="4:4" x14ac:dyDescent="0.2">
      <c r="D2478" s="59"/>
    </row>
    <row r="2479" spans="4:4" x14ac:dyDescent="0.2">
      <c r="D2479" s="59"/>
    </row>
    <row r="2480" spans="4:4" x14ac:dyDescent="0.2">
      <c r="D2480" s="59"/>
    </row>
    <row r="2481" spans="4:4" x14ac:dyDescent="0.2">
      <c r="D2481" s="59"/>
    </row>
    <row r="2482" spans="4:4" x14ac:dyDescent="0.2">
      <c r="D2482" s="59"/>
    </row>
    <row r="2483" spans="4:4" x14ac:dyDescent="0.2">
      <c r="D2483" s="59"/>
    </row>
    <row r="2484" spans="4:4" x14ac:dyDescent="0.2">
      <c r="D2484" s="59"/>
    </row>
    <row r="2485" spans="4:4" x14ac:dyDescent="0.2">
      <c r="D2485" s="59"/>
    </row>
    <row r="2486" spans="4:4" x14ac:dyDescent="0.2">
      <c r="D2486" s="59"/>
    </row>
    <row r="2487" spans="4:4" x14ac:dyDescent="0.2">
      <c r="D2487" s="59"/>
    </row>
    <row r="2488" spans="4:4" x14ac:dyDescent="0.2">
      <c r="D2488" s="59"/>
    </row>
    <row r="2489" spans="4:4" x14ac:dyDescent="0.2">
      <c r="D2489" s="59"/>
    </row>
    <row r="2490" spans="4:4" x14ac:dyDescent="0.2">
      <c r="D2490" s="59"/>
    </row>
    <row r="2491" spans="4:4" x14ac:dyDescent="0.2">
      <c r="D2491" s="59"/>
    </row>
    <row r="2492" spans="4:4" x14ac:dyDescent="0.2">
      <c r="D2492" s="59"/>
    </row>
    <row r="2493" spans="4:4" x14ac:dyDescent="0.2">
      <c r="D2493" s="59"/>
    </row>
    <row r="2494" spans="4:4" x14ac:dyDescent="0.2">
      <c r="D2494" s="59"/>
    </row>
    <row r="2495" spans="4:4" x14ac:dyDescent="0.2">
      <c r="D2495" s="59"/>
    </row>
    <row r="2496" spans="4:4" x14ac:dyDescent="0.2">
      <c r="D2496" s="59"/>
    </row>
    <row r="2497" spans="4:4" x14ac:dyDescent="0.2">
      <c r="D2497" s="59"/>
    </row>
    <row r="2498" spans="4:4" x14ac:dyDescent="0.2">
      <c r="D2498" s="59"/>
    </row>
    <row r="2499" spans="4:4" x14ac:dyDescent="0.2">
      <c r="D2499" s="59"/>
    </row>
    <row r="2500" spans="4:4" x14ac:dyDescent="0.2">
      <c r="D2500" s="59"/>
    </row>
    <row r="2501" spans="4:4" x14ac:dyDescent="0.2">
      <c r="D2501" s="59"/>
    </row>
    <row r="2502" spans="4:4" x14ac:dyDescent="0.2">
      <c r="D2502" s="59"/>
    </row>
    <row r="2503" spans="4:4" x14ac:dyDescent="0.2">
      <c r="D2503" s="59"/>
    </row>
    <row r="2504" spans="4:4" x14ac:dyDescent="0.2">
      <c r="D2504" s="59"/>
    </row>
    <row r="2505" spans="4:4" x14ac:dyDescent="0.2">
      <c r="D2505" s="59"/>
    </row>
    <row r="2506" spans="4:4" x14ac:dyDescent="0.2">
      <c r="D2506" s="59"/>
    </row>
    <row r="2507" spans="4:4" x14ac:dyDescent="0.2">
      <c r="D2507" s="59"/>
    </row>
    <row r="2508" spans="4:4" x14ac:dyDescent="0.2">
      <c r="D2508" s="59"/>
    </row>
    <row r="2509" spans="4:4" x14ac:dyDescent="0.2">
      <c r="D2509" s="59"/>
    </row>
    <row r="2510" spans="4:4" x14ac:dyDescent="0.2">
      <c r="D2510" s="59"/>
    </row>
    <row r="2511" spans="4:4" x14ac:dyDescent="0.2">
      <c r="D2511" s="59"/>
    </row>
    <row r="2512" spans="4:4" x14ac:dyDescent="0.2">
      <c r="D2512" s="59"/>
    </row>
    <row r="2513" spans="4:4" x14ac:dyDescent="0.2">
      <c r="D2513" s="59"/>
    </row>
    <row r="2514" spans="4:4" x14ac:dyDescent="0.2">
      <c r="D2514" s="59"/>
    </row>
    <row r="2515" spans="4:4" x14ac:dyDescent="0.2">
      <c r="D2515" s="59"/>
    </row>
    <row r="2516" spans="4:4" x14ac:dyDescent="0.2">
      <c r="D2516" s="59"/>
    </row>
    <row r="2517" spans="4:4" x14ac:dyDescent="0.2">
      <c r="D2517" s="59"/>
    </row>
    <row r="2518" spans="4:4" x14ac:dyDescent="0.2">
      <c r="D2518" s="59"/>
    </row>
    <row r="2519" spans="4:4" x14ac:dyDescent="0.2">
      <c r="D2519" s="59"/>
    </row>
    <row r="2520" spans="4:4" x14ac:dyDescent="0.2">
      <c r="D2520" s="59"/>
    </row>
    <row r="2521" spans="4:4" x14ac:dyDescent="0.2">
      <c r="D2521" s="59"/>
    </row>
    <row r="2522" spans="4:4" x14ac:dyDescent="0.2">
      <c r="D2522" s="59"/>
    </row>
    <row r="2523" spans="4:4" x14ac:dyDescent="0.2">
      <c r="D2523" s="59"/>
    </row>
    <row r="2524" spans="4:4" x14ac:dyDescent="0.2">
      <c r="D2524" s="59"/>
    </row>
    <row r="2525" spans="4:4" x14ac:dyDescent="0.2">
      <c r="D2525" s="59"/>
    </row>
    <row r="2526" spans="4:4" x14ac:dyDescent="0.2">
      <c r="D2526" s="59"/>
    </row>
    <row r="2527" spans="4:4" x14ac:dyDescent="0.2">
      <c r="D2527" s="59"/>
    </row>
    <row r="2528" spans="4:4" x14ac:dyDescent="0.2">
      <c r="D2528" s="59"/>
    </row>
    <row r="2529" spans="4:4" x14ac:dyDescent="0.2">
      <c r="D2529" s="59"/>
    </row>
    <row r="2530" spans="4:4" x14ac:dyDescent="0.2">
      <c r="D2530" s="59"/>
    </row>
    <row r="2531" spans="4:4" x14ac:dyDescent="0.2">
      <c r="D2531" s="59"/>
    </row>
    <row r="2532" spans="4:4" x14ac:dyDescent="0.2">
      <c r="D2532" s="59"/>
    </row>
    <row r="2533" spans="4:4" x14ac:dyDescent="0.2">
      <c r="D2533" s="59"/>
    </row>
    <row r="2534" spans="4:4" x14ac:dyDescent="0.2">
      <c r="D2534" s="59"/>
    </row>
    <row r="2535" spans="4:4" x14ac:dyDescent="0.2">
      <c r="D2535" s="59"/>
    </row>
    <row r="2536" spans="4:4" x14ac:dyDescent="0.2">
      <c r="D2536" s="59"/>
    </row>
    <row r="2537" spans="4:4" x14ac:dyDescent="0.2">
      <c r="D2537" s="59"/>
    </row>
    <row r="2538" spans="4:4" x14ac:dyDescent="0.2">
      <c r="D2538" s="59"/>
    </row>
    <row r="2539" spans="4:4" x14ac:dyDescent="0.2">
      <c r="D2539" s="59"/>
    </row>
    <row r="2540" spans="4:4" x14ac:dyDescent="0.2">
      <c r="D2540" s="59"/>
    </row>
    <row r="2541" spans="4:4" x14ac:dyDescent="0.2">
      <c r="D2541" s="59"/>
    </row>
    <row r="2542" spans="4:4" x14ac:dyDescent="0.2">
      <c r="D2542" s="59"/>
    </row>
    <row r="2543" spans="4:4" x14ac:dyDescent="0.2">
      <c r="D2543" s="59"/>
    </row>
    <row r="2544" spans="4:4" x14ac:dyDescent="0.2">
      <c r="D2544" s="59"/>
    </row>
    <row r="2545" spans="4:4" x14ac:dyDescent="0.2">
      <c r="D2545" s="59"/>
    </row>
    <row r="2546" spans="4:4" x14ac:dyDescent="0.2">
      <c r="D2546" s="59"/>
    </row>
    <row r="2547" spans="4:4" x14ac:dyDescent="0.2">
      <c r="D2547" s="59"/>
    </row>
    <row r="2548" spans="4:4" x14ac:dyDescent="0.2">
      <c r="D2548" s="59"/>
    </row>
    <row r="2549" spans="4:4" x14ac:dyDescent="0.2">
      <c r="D2549" s="59"/>
    </row>
    <row r="2550" spans="4:4" x14ac:dyDescent="0.2">
      <c r="D2550" s="59"/>
    </row>
    <row r="2551" spans="4:4" x14ac:dyDescent="0.2">
      <c r="D2551" s="59"/>
    </row>
    <row r="2552" spans="4:4" x14ac:dyDescent="0.2">
      <c r="D2552" s="59"/>
    </row>
    <row r="2553" spans="4:4" x14ac:dyDescent="0.2">
      <c r="D2553" s="59"/>
    </row>
    <row r="2554" spans="4:4" x14ac:dyDescent="0.2">
      <c r="D2554" s="59"/>
    </row>
    <row r="2555" spans="4:4" x14ac:dyDescent="0.2">
      <c r="D2555" s="59"/>
    </row>
    <row r="2556" spans="4:4" x14ac:dyDescent="0.2">
      <c r="D2556" s="59"/>
    </row>
    <row r="2557" spans="4:4" x14ac:dyDescent="0.2">
      <c r="D2557" s="59"/>
    </row>
    <row r="2558" spans="4:4" x14ac:dyDescent="0.2">
      <c r="D2558" s="59"/>
    </row>
    <row r="2559" spans="4:4" x14ac:dyDescent="0.2">
      <c r="D2559" s="59"/>
    </row>
    <row r="2560" spans="4:4" x14ac:dyDescent="0.2">
      <c r="D2560" s="59"/>
    </row>
    <row r="2561" spans="4:4" x14ac:dyDescent="0.2">
      <c r="D2561" s="59"/>
    </row>
    <row r="2562" spans="4:4" x14ac:dyDescent="0.2">
      <c r="D2562" s="59"/>
    </row>
    <row r="2563" spans="4:4" x14ac:dyDescent="0.2">
      <c r="D2563" s="59"/>
    </row>
    <row r="2564" spans="4:4" x14ac:dyDescent="0.2">
      <c r="D2564" s="59"/>
    </row>
    <row r="2565" spans="4:4" x14ac:dyDescent="0.2">
      <c r="D2565" s="59"/>
    </row>
    <row r="2566" spans="4:4" x14ac:dyDescent="0.2">
      <c r="D2566" s="59"/>
    </row>
    <row r="2567" spans="4:4" x14ac:dyDescent="0.2">
      <c r="D2567" s="59"/>
    </row>
    <row r="2568" spans="4:4" x14ac:dyDescent="0.2">
      <c r="D2568" s="59"/>
    </row>
    <row r="2569" spans="4:4" x14ac:dyDescent="0.2">
      <c r="D2569" s="59"/>
    </row>
    <row r="2570" spans="4:4" x14ac:dyDescent="0.2">
      <c r="D2570" s="59"/>
    </row>
    <row r="2571" spans="4:4" x14ac:dyDescent="0.2">
      <c r="D2571" s="59"/>
    </row>
    <row r="2572" spans="4:4" x14ac:dyDescent="0.2">
      <c r="D2572" s="59"/>
    </row>
    <row r="2573" spans="4:4" x14ac:dyDescent="0.2">
      <c r="D2573" s="59"/>
    </row>
    <row r="2574" spans="4:4" x14ac:dyDescent="0.2">
      <c r="D2574" s="59"/>
    </row>
    <row r="2575" spans="4:4" x14ac:dyDescent="0.2">
      <c r="D2575" s="59"/>
    </row>
    <row r="2576" spans="4:4" x14ac:dyDescent="0.2">
      <c r="D2576" s="59"/>
    </row>
    <row r="2577" spans="4:4" x14ac:dyDescent="0.2">
      <c r="D2577" s="59"/>
    </row>
    <row r="2578" spans="4:4" x14ac:dyDescent="0.2">
      <c r="D2578" s="59"/>
    </row>
    <row r="2579" spans="4:4" x14ac:dyDescent="0.2">
      <c r="D2579" s="59"/>
    </row>
    <row r="2580" spans="4:4" x14ac:dyDescent="0.2">
      <c r="D2580" s="59"/>
    </row>
    <row r="2581" spans="4:4" x14ac:dyDescent="0.2">
      <c r="D2581" s="59"/>
    </row>
    <row r="2582" spans="4:4" x14ac:dyDescent="0.2">
      <c r="D2582" s="59"/>
    </row>
    <row r="2583" spans="4:4" x14ac:dyDescent="0.2">
      <c r="D2583" s="59"/>
    </row>
    <row r="2584" spans="4:4" x14ac:dyDescent="0.2">
      <c r="D2584" s="59"/>
    </row>
    <row r="2585" spans="4:4" x14ac:dyDescent="0.2">
      <c r="D2585" s="59"/>
    </row>
    <row r="2586" spans="4:4" x14ac:dyDescent="0.2">
      <c r="D2586" s="59"/>
    </row>
    <row r="2587" spans="4:4" x14ac:dyDescent="0.2">
      <c r="D2587" s="59"/>
    </row>
    <row r="2588" spans="4:4" x14ac:dyDescent="0.2">
      <c r="D2588" s="59"/>
    </row>
    <row r="2589" spans="4:4" x14ac:dyDescent="0.2">
      <c r="D2589" s="59"/>
    </row>
    <row r="2590" spans="4:4" x14ac:dyDescent="0.2">
      <c r="D2590" s="59"/>
    </row>
    <row r="2591" spans="4:4" x14ac:dyDescent="0.2">
      <c r="D2591" s="59"/>
    </row>
    <row r="2592" spans="4:4" x14ac:dyDescent="0.2">
      <c r="D2592" s="59"/>
    </row>
    <row r="2593" spans="4:4" x14ac:dyDescent="0.2">
      <c r="D2593" s="59"/>
    </row>
    <row r="2594" spans="4:4" x14ac:dyDescent="0.2">
      <c r="D2594" s="59"/>
    </row>
    <row r="2595" spans="4:4" x14ac:dyDescent="0.2">
      <c r="D2595" s="59"/>
    </row>
    <row r="2596" spans="4:4" x14ac:dyDescent="0.2">
      <c r="D2596" s="59"/>
    </row>
    <row r="2597" spans="4:4" x14ac:dyDescent="0.2">
      <c r="D2597" s="59"/>
    </row>
    <row r="2598" spans="4:4" x14ac:dyDescent="0.2">
      <c r="D2598" s="59"/>
    </row>
    <row r="2599" spans="4:4" x14ac:dyDescent="0.2">
      <c r="D2599" s="59"/>
    </row>
    <row r="2600" spans="4:4" x14ac:dyDescent="0.2">
      <c r="D2600" s="59"/>
    </row>
    <row r="2601" spans="4:4" x14ac:dyDescent="0.2">
      <c r="D2601" s="59"/>
    </row>
    <row r="2602" spans="4:4" x14ac:dyDescent="0.2">
      <c r="D2602" s="59"/>
    </row>
    <row r="2603" spans="4:4" x14ac:dyDescent="0.2">
      <c r="D2603" s="59"/>
    </row>
    <row r="2604" spans="4:4" x14ac:dyDescent="0.2">
      <c r="D2604" s="59"/>
    </row>
    <row r="2605" spans="4:4" x14ac:dyDescent="0.2">
      <c r="D2605" s="59"/>
    </row>
    <row r="2606" spans="4:4" x14ac:dyDescent="0.2">
      <c r="D2606" s="59"/>
    </row>
    <row r="2607" spans="4:4" x14ac:dyDescent="0.2">
      <c r="D2607" s="59"/>
    </row>
    <row r="2608" spans="4:4" x14ac:dyDescent="0.2">
      <c r="D2608" s="59"/>
    </row>
    <row r="2609" spans="4:4" x14ac:dyDescent="0.2">
      <c r="D2609" s="59"/>
    </row>
    <row r="2610" spans="4:4" x14ac:dyDescent="0.2">
      <c r="D2610" s="59"/>
    </row>
    <row r="2611" spans="4:4" x14ac:dyDescent="0.2">
      <c r="D2611" s="59"/>
    </row>
    <row r="2612" spans="4:4" x14ac:dyDescent="0.2">
      <c r="D2612" s="59"/>
    </row>
    <row r="2613" spans="4:4" x14ac:dyDescent="0.2">
      <c r="D2613" s="59"/>
    </row>
    <row r="2614" spans="4:4" x14ac:dyDescent="0.2">
      <c r="D2614" s="59"/>
    </row>
    <row r="2615" spans="4:4" x14ac:dyDescent="0.2">
      <c r="D2615" s="59"/>
    </row>
    <row r="2616" spans="4:4" x14ac:dyDescent="0.2">
      <c r="D2616" s="59"/>
    </row>
    <row r="2617" spans="4:4" x14ac:dyDescent="0.2">
      <c r="D2617" s="59"/>
    </row>
    <row r="2618" spans="4:4" x14ac:dyDescent="0.2">
      <c r="D2618" s="59"/>
    </row>
    <row r="2619" spans="4:4" x14ac:dyDescent="0.2">
      <c r="D2619" s="59"/>
    </row>
    <row r="2620" spans="4:4" x14ac:dyDescent="0.2">
      <c r="D2620" s="59"/>
    </row>
    <row r="2621" spans="4:4" x14ac:dyDescent="0.2">
      <c r="D2621" s="59"/>
    </row>
    <row r="2622" spans="4:4" x14ac:dyDescent="0.2">
      <c r="D2622" s="59"/>
    </row>
    <row r="2623" spans="4:4" x14ac:dyDescent="0.2">
      <c r="D2623" s="59"/>
    </row>
    <row r="2624" spans="4:4" x14ac:dyDescent="0.2">
      <c r="D2624" s="59"/>
    </row>
    <row r="2625" spans="4:4" x14ac:dyDescent="0.2">
      <c r="D2625" s="59"/>
    </row>
    <row r="2626" spans="4:4" x14ac:dyDescent="0.2">
      <c r="D2626" s="59"/>
    </row>
    <row r="2627" spans="4:4" x14ac:dyDescent="0.2">
      <c r="D2627" s="59"/>
    </row>
    <row r="2628" spans="4:4" x14ac:dyDescent="0.2">
      <c r="D2628" s="59"/>
    </row>
    <row r="2629" spans="4:4" x14ac:dyDescent="0.2">
      <c r="D2629" s="59"/>
    </row>
    <row r="2630" spans="4:4" x14ac:dyDescent="0.2">
      <c r="D2630" s="59"/>
    </row>
    <row r="2631" spans="4:4" x14ac:dyDescent="0.2">
      <c r="D2631" s="59"/>
    </row>
    <row r="2632" spans="4:4" x14ac:dyDescent="0.2">
      <c r="D2632" s="59"/>
    </row>
    <row r="2633" spans="4:4" x14ac:dyDescent="0.2">
      <c r="D2633" s="59"/>
    </row>
    <row r="2634" spans="4:4" x14ac:dyDescent="0.2">
      <c r="D2634" s="59"/>
    </row>
    <row r="2635" spans="4:4" x14ac:dyDescent="0.2">
      <c r="D2635" s="59"/>
    </row>
    <row r="2636" spans="4:4" x14ac:dyDescent="0.2">
      <c r="D2636" s="59"/>
    </row>
    <row r="2637" spans="4:4" x14ac:dyDescent="0.2">
      <c r="D2637" s="59"/>
    </row>
    <row r="2638" spans="4:4" x14ac:dyDescent="0.2">
      <c r="D2638" s="59"/>
    </row>
    <row r="2639" spans="4:4" x14ac:dyDescent="0.2">
      <c r="D2639" s="59"/>
    </row>
    <row r="2640" spans="4:4" x14ac:dyDescent="0.2">
      <c r="D2640" s="59"/>
    </row>
    <row r="2641" spans="4:4" x14ac:dyDescent="0.2">
      <c r="D2641" s="59"/>
    </row>
    <row r="2642" spans="4:4" x14ac:dyDescent="0.2">
      <c r="D2642" s="59"/>
    </row>
    <row r="2643" spans="4:4" x14ac:dyDescent="0.2">
      <c r="D2643" s="59"/>
    </row>
    <row r="2644" spans="4:4" x14ac:dyDescent="0.2">
      <c r="D2644" s="59"/>
    </row>
    <row r="2645" spans="4:4" x14ac:dyDescent="0.2">
      <c r="D2645" s="59"/>
    </row>
    <row r="2646" spans="4:4" x14ac:dyDescent="0.2">
      <c r="D2646" s="59"/>
    </row>
    <row r="2647" spans="4:4" x14ac:dyDescent="0.2">
      <c r="D2647" s="59"/>
    </row>
    <row r="2648" spans="4:4" x14ac:dyDescent="0.2">
      <c r="D2648" s="59"/>
    </row>
    <row r="2649" spans="4:4" x14ac:dyDescent="0.2">
      <c r="D2649" s="59"/>
    </row>
    <row r="2650" spans="4:4" x14ac:dyDescent="0.2">
      <c r="D2650" s="59"/>
    </row>
    <row r="2651" spans="4:4" x14ac:dyDescent="0.2">
      <c r="D2651" s="59"/>
    </row>
    <row r="2652" spans="4:4" x14ac:dyDescent="0.2">
      <c r="D2652" s="59"/>
    </row>
    <row r="2653" spans="4:4" x14ac:dyDescent="0.2">
      <c r="D2653" s="59"/>
    </row>
    <row r="2654" spans="4:4" x14ac:dyDescent="0.2">
      <c r="D2654" s="59"/>
    </row>
    <row r="2655" spans="4:4" x14ac:dyDescent="0.2">
      <c r="D2655" s="59"/>
    </row>
    <row r="2656" spans="4:4" x14ac:dyDescent="0.2">
      <c r="D2656" s="59"/>
    </row>
    <row r="2657" spans="4:4" x14ac:dyDescent="0.2">
      <c r="D2657" s="59"/>
    </row>
    <row r="2658" spans="4:4" x14ac:dyDescent="0.2">
      <c r="D2658" s="59"/>
    </row>
    <row r="2659" spans="4:4" x14ac:dyDescent="0.2">
      <c r="D2659" s="59"/>
    </row>
    <row r="2660" spans="4:4" x14ac:dyDescent="0.2">
      <c r="D2660" s="59"/>
    </row>
    <row r="2661" spans="4:4" x14ac:dyDescent="0.2">
      <c r="D2661" s="59"/>
    </row>
    <row r="2662" spans="4:4" x14ac:dyDescent="0.2">
      <c r="D2662" s="59"/>
    </row>
    <row r="2663" spans="4:4" x14ac:dyDescent="0.2">
      <c r="D2663" s="59"/>
    </row>
    <row r="2664" spans="4:4" x14ac:dyDescent="0.2">
      <c r="D2664" s="59"/>
    </row>
    <row r="2665" spans="4:4" x14ac:dyDescent="0.2">
      <c r="D2665" s="59"/>
    </row>
    <row r="2666" spans="4:4" x14ac:dyDescent="0.2">
      <c r="D2666" s="59"/>
    </row>
    <row r="2667" spans="4:4" x14ac:dyDescent="0.2">
      <c r="D2667" s="59"/>
    </row>
    <row r="2668" spans="4:4" x14ac:dyDescent="0.2">
      <c r="D2668" s="59"/>
    </row>
    <row r="2669" spans="4:4" x14ac:dyDescent="0.2">
      <c r="D2669" s="59"/>
    </row>
    <row r="2670" spans="4:4" x14ac:dyDescent="0.2">
      <c r="D2670" s="59"/>
    </row>
    <row r="2671" spans="4:4" x14ac:dyDescent="0.2">
      <c r="D2671" s="59"/>
    </row>
    <row r="2672" spans="4:4" x14ac:dyDescent="0.2">
      <c r="D2672" s="59"/>
    </row>
    <row r="2673" spans="4:4" x14ac:dyDescent="0.2">
      <c r="D2673" s="59"/>
    </row>
    <row r="2674" spans="4:4" x14ac:dyDescent="0.2">
      <c r="D2674" s="59"/>
    </row>
    <row r="2675" spans="4:4" x14ac:dyDescent="0.2">
      <c r="D2675" s="59"/>
    </row>
    <row r="2676" spans="4:4" x14ac:dyDescent="0.2">
      <c r="D2676" s="59"/>
    </row>
    <row r="2677" spans="4:4" x14ac:dyDescent="0.2">
      <c r="D2677" s="59"/>
    </row>
    <row r="2678" spans="4:4" x14ac:dyDescent="0.2">
      <c r="D2678" s="59"/>
    </row>
    <row r="2679" spans="4:4" x14ac:dyDescent="0.2">
      <c r="D2679" s="59"/>
    </row>
    <row r="2680" spans="4:4" x14ac:dyDescent="0.2">
      <c r="D2680" s="59"/>
    </row>
    <row r="2681" spans="4:4" x14ac:dyDescent="0.2">
      <c r="D2681" s="59"/>
    </row>
    <row r="2682" spans="4:4" x14ac:dyDescent="0.2">
      <c r="D2682" s="59"/>
    </row>
    <row r="2683" spans="4:4" x14ac:dyDescent="0.2">
      <c r="D2683" s="59"/>
    </row>
    <row r="2684" spans="4:4" x14ac:dyDescent="0.2">
      <c r="D2684" s="59"/>
    </row>
    <row r="2685" spans="4:4" x14ac:dyDescent="0.2">
      <c r="D2685" s="59"/>
    </row>
    <row r="2686" spans="4:4" x14ac:dyDescent="0.2">
      <c r="D2686" s="59"/>
    </row>
    <row r="2687" spans="4:4" x14ac:dyDescent="0.2">
      <c r="D2687" s="59"/>
    </row>
    <row r="2688" spans="4:4" x14ac:dyDescent="0.2">
      <c r="D2688" s="59"/>
    </row>
    <row r="2689" spans="4:4" x14ac:dyDescent="0.2">
      <c r="D2689" s="59"/>
    </row>
    <row r="2690" spans="4:4" x14ac:dyDescent="0.2">
      <c r="D2690" s="59"/>
    </row>
    <row r="2691" spans="4:4" x14ac:dyDescent="0.2">
      <c r="D2691" s="59"/>
    </row>
    <row r="2692" spans="4:4" x14ac:dyDescent="0.2">
      <c r="D2692" s="59"/>
    </row>
    <row r="2693" spans="4:4" x14ac:dyDescent="0.2">
      <c r="D2693" s="59"/>
    </row>
    <row r="2694" spans="4:4" x14ac:dyDescent="0.2">
      <c r="D2694" s="59"/>
    </row>
    <row r="2695" spans="4:4" x14ac:dyDescent="0.2">
      <c r="D2695" s="59"/>
    </row>
    <row r="2696" spans="4:4" x14ac:dyDescent="0.2">
      <c r="D2696" s="59"/>
    </row>
    <row r="2697" spans="4:4" x14ac:dyDescent="0.2">
      <c r="D2697" s="59"/>
    </row>
    <row r="2698" spans="4:4" x14ac:dyDescent="0.2">
      <c r="D2698" s="59"/>
    </row>
    <row r="2699" spans="4:4" x14ac:dyDescent="0.2">
      <c r="D2699" s="59"/>
    </row>
    <row r="2700" spans="4:4" x14ac:dyDescent="0.2">
      <c r="D2700" s="59"/>
    </row>
    <row r="2701" spans="4:4" x14ac:dyDescent="0.2">
      <c r="D2701" s="59"/>
    </row>
    <row r="2702" spans="4:4" x14ac:dyDescent="0.2">
      <c r="D2702" s="59"/>
    </row>
    <row r="2703" spans="4:4" x14ac:dyDescent="0.2">
      <c r="D2703" s="59"/>
    </row>
    <row r="2704" spans="4:4" x14ac:dyDescent="0.2">
      <c r="D2704" s="59"/>
    </row>
    <row r="2705" spans="4:4" x14ac:dyDescent="0.2">
      <c r="D2705" s="59"/>
    </row>
    <row r="2706" spans="4:4" x14ac:dyDescent="0.2">
      <c r="D2706" s="59"/>
    </row>
    <row r="2707" spans="4:4" x14ac:dyDescent="0.2">
      <c r="D2707" s="59"/>
    </row>
    <row r="2708" spans="4:4" x14ac:dyDescent="0.2">
      <c r="D2708" s="59"/>
    </row>
    <row r="2709" spans="4:4" x14ac:dyDescent="0.2">
      <c r="D2709" s="59"/>
    </row>
    <row r="2710" spans="4:4" x14ac:dyDescent="0.2">
      <c r="D2710" s="59"/>
    </row>
    <row r="2711" spans="4:4" x14ac:dyDescent="0.2">
      <c r="D2711" s="59"/>
    </row>
    <row r="2712" spans="4:4" x14ac:dyDescent="0.2">
      <c r="D2712" s="59"/>
    </row>
    <row r="2713" spans="4:4" x14ac:dyDescent="0.2">
      <c r="D2713" s="59"/>
    </row>
    <row r="2714" spans="4:4" x14ac:dyDescent="0.2">
      <c r="D2714" s="59"/>
    </row>
    <row r="2715" spans="4:4" x14ac:dyDescent="0.2">
      <c r="D2715" s="59"/>
    </row>
    <row r="2716" spans="4:4" x14ac:dyDescent="0.2">
      <c r="D2716" s="59"/>
    </row>
    <row r="2717" spans="4:4" x14ac:dyDescent="0.2">
      <c r="D2717" s="59"/>
    </row>
    <row r="2718" spans="4:4" x14ac:dyDescent="0.2">
      <c r="D2718" s="59"/>
    </row>
    <row r="2719" spans="4:4" x14ac:dyDescent="0.2">
      <c r="D2719" s="59"/>
    </row>
    <row r="2720" spans="4:4" x14ac:dyDescent="0.2">
      <c r="D2720" s="59"/>
    </row>
    <row r="2721" spans="4:4" x14ac:dyDescent="0.2">
      <c r="D2721" s="59"/>
    </row>
    <row r="2722" spans="4:4" x14ac:dyDescent="0.2">
      <c r="D2722" s="59"/>
    </row>
    <row r="2723" spans="4:4" x14ac:dyDescent="0.2">
      <c r="D2723" s="59"/>
    </row>
    <row r="2724" spans="4:4" x14ac:dyDescent="0.2">
      <c r="D2724" s="59"/>
    </row>
    <row r="2725" spans="4:4" x14ac:dyDescent="0.2">
      <c r="D2725" s="59"/>
    </row>
    <row r="2726" spans="4:4" x14ac:dyDescent="0.2">
      <c r="D2726" s="59"/>
    </row>
    <row r="2727" spans="4:4" x14ac:dyDescent="0.2">
      <c r="D2727" s="59"/>
    </row>
    <row r="2728" spans="4:4" x14ac:dyDescent="0.2">
      <c r="D2728" s="59"/>
    </row>
    <row r="2729" spans="4:4" x14ac:dyDescent="0.2">
      <c r="D2729" s="59"/>
    </row>
    <row r="2730" spans="4:4" x14ac:dyDescent="0.2">
      <c r="D2730" s="59"/>
    </row>
    <row r="2731" spans="4:4" x14ac:dyDescent="0.2">
      <c r="D2731" s="59"/>
    </row>
    <row r="2732" spans="4:4" x14ac:dyDescent="0.2">
      <c r="D2732" s="59"/>
    </row>
    <row r="2733" spans="4:4" x14ac:dyDescent="0.2">
      <c r="D2733" s="59"/>
    </row>
    <row r="2734" spans="4:4" x14ac:dyDescent="0.2">
      <c r="D2734" s="59"/>
    </row>
    <row r="2735" spans="4:4" x14ac:dyDescent="0.2">
      <c r="D2735" s="59"/>
    </row>
    <row r="2736" spans="4:4" x14ac:dyDescent="0.2">
      <c r="D2736" s="59"/>
    </row>
    <row r="2737" spans="4:4" x14ac:dyDescent="0.2">
      <c r="D2737" s="59"/>
    </row>
    <row r="2738" spans="4:4" x14ac:dyDescent="0.2">
      <c r="D2738" s="59"/>
    </row>
    <row r="2739" spans="4:4" x14ac:dyDescent="0.2">
      <c r="D2739" s="59"/>
    </row>
    <row r="2740" spans="4:4" x14ac:dyDescent="0.2">
      <c r="D2740" s="59"/>
    </row>
    <row r="2741" spans="4:4" x14ac:dyDescent="0.2">
      <c r="D2741" s="59"/>
    </row>
    <row r="2742" spans="4:4" x14ac:dyDescent="0.2">
      <c r="D2742" s="59"/>
    </row>
    <row r="2743" spans="4:4" x14ac:dyDescent="0.2">
      <c r="D2743" s="59"/>
    </row>
    <row r="2744" spans="4:4" x14ac:dyDescent="0.2">
      <c r="D2744" s="59"/>
    </row>
    <row r="2745" spans="4:4" x14ac:dyDescent="0.2">
      <c r="D2745" s="59"/>
    </row>
    <row r="2746" spans="4:4" x14ac:dyDescent="0.2">
      <c r="D2746" s="59"/>
    </row>
    <row r="2747" spans="4:4" x14ac:dyDescent="0.2">
      <c r="D2747" s="59"/>
    </row>
    <row r="2748" spans="4:4" x14ac:dyDescent="0.2">
      <c r="D2748" s="59"/>
    </row>
    <row r="2749" spans="4:4" x14ac:dyDescent="0.2">
      <c r="D2749" s="59"/>
    </row>
    <row r="2750" spans="4:4" x14ac:dyDescent="0.2">
      <c r="D2750" s="59"/>
    </row>
    <row r="2751" spans="4:4" x14ac:dyDescent="0.2">
      <c r="D2751" s="59"/>
    </row>
    <row r="2752" spans="4:4" x14ac:dyDescent="0.2">
      <c r="D2752" s="59"/>
    </row>
    <row r="2753" spans="4:4" x14ac:dyDescent="0.2">
      <c r="D2753" s="59"/>
    </row>
    <row r="2754" spans="4:4" x14ac:dyDescent="0.2">
      <c r="D2754" s="59"/>
    </row>
    <row r="2755" spans="4:4" x14ac:dyDescent="0.2">
      <c r="D2755" s="59"/>
    </row>
    <row r="2756" spans="4:4" x14ac:dyDescent="0.2">
      <c r="D2756" s="59"/>
    </row>
    <row r="2757" spans="4:4" x14ac:dyDescent="0.2">
      <c r="D2757" s="59"/>
    </row>
    <row r="2758" spans="4:4" x14ac:dyDescent="0.2">
      <c r="D2758" s="59"/>
    </row>
    <row r="2759" spans="4:4" x14ac:dyDescent="0.2">
      <c r="D2759" s="59"/>
    </row>
    <row r="2760" spans="4:4" x14ac:dyDescent="0.2">
      <c r="D2760" s="59"/>
    </row>
    <row r="2761" spans="4:4" x14ac:dyDescent="0.2">
      <c r="D2761" s="59"/>
    </row>
    <row r="2762" spans="4:4" x14ac:dyDescent="0.2">
      <c r="D2762" s="59"/>
    </row>
    <row r="2763" spans="4:4" x14ac:dyDescent="0.2">
      <c r="D2763" s="59"/>
    </row>
    <row r="2764" spans="4:4" x14ac:dyDescent="0.2">
      <c r="D2764" s="59"/>
    </row>
    <row r="2765" spans="4:4" x14ac:dyDescent="0.2">
      <c r="D2765" s="59"/>
    </row>
    <row r="2766" spans="4:4" x14ac:dyDescent="0.2">
      <c r="D2766" s="59"/>
    </row>
    <row r="2767" spans="4:4" x14ac:dyDescent="0.2">
      <c r="D2767" s="59"/>
    </row>
    <row r="2768" spans="4:4" x14ac:dyDescent="0.2">
      <c r="D2768" s="59"/>
    </row>
    <row r="2769" spans="4:4" x14ac:dyDescent="0.2">
      <c r="D2769" s="59"/>
    </row>
    <row r="2770" spans="4:4" x14ac:dyDescent="0.2">
      <c r="D2770" s="59"/>
    </row>
    <row r="2771" spans="4:4" x14ac:dyDescent="0.2">
      <c r="D2771" s="59"/>
    </row>
    <row r="2772" spans="4:4" x14ac:dyDescent="0.2">
      <c r="D2772" s="59"/>
    </row>
    <row r="2773" spans="4:4" x14ac:dyDescent="0.2">
      <c r="D2773" s="59"/>
    </row>
    <row r="2774" spans="4:4" x14ac:dyDescent="0.2">
      <c r="D2774" s="59"/>
    </row>
    <row r="2775" spans="4:4" x14ac:dyDescent="0.2">
      <c r="D2775" s="59"/>
    </row>
    <row r="2776" spans="4:4" x14ac:dyDescent="0.2">
      <c r="D2776" s="59"/>
    </row>
    <row r="2777" spans="4:4" x14ac:dyDescent="0.2">
      <c r="D2777" s="59"/>
    </row>
    <row r="2778" spans="4:4" x14ac:dyDescent="0.2">
      <c r="D2778" s="59"/>
    </row>
    <row r="2779" spans="4:4" x14ac:dyDescent="0.2">
      <c r="D2779" s="59"/>
    </row>
    <row r="2780" spans="4:4" x14ac:dyDescent="0.2">
      <c r="D2780" s="59"/>
    </row>
    <row r="2781" spans="4:4" x14ac:dyDescent="0.2">
      <c r="D2781" s="59"/>
    </row>
    <row r="2782" spans="4:4" x14ac:dyDescent="0.2">
      <c r="D2782" s="59"/>
    </row>
    <row r="2783" spans="4:4" x14ac:dyDescent="0.2">
      <c r="D2783" s="59"/>
    </row>
    <row r="2784" spans="4:4" x14ac:dyDescent="0.2">
      <c r="D2784" s="59"/>
    </row>
    <row r="2785" spans="4:4" x14ac:dyDescent="0.2">
      <c r="D2785" s="59"/>
    </row>
    <row r="2786" spans="4:4" x14ac:dyDescent="0.2">
      <c r="D2786" s="59"/>
    </row>
    <row r="2787" spans="4:4" x14ac:dyDescent="0.2">
      <c r="D2787" s="59"/>
    </row>
    <row r="2788" spans="4:4" x14ac:dyDescent="0.2">
      <c r="D2788" s="59"/>
    </row>
    <row r="2789" spans="4:4" x14ac:dyDescent="0.2">
      <c r="D2789" s="59"/>
    </row>
    <row r="2790" spans="4:4" x14ac:dyDescent="0.2">
      <c r="D2790" s="59"/>
    </row>
    <row r="2791" spans="4:4" x14ac:dyDescent="0.2">
      <c r="D2791" s="59"/>
    </row>
    <row r="2792" spans="4:4" x14ac:dyDescent="0.2">
      <c r="D2792" s="59"/>
    </row>
    <row r="2793" spans="4:4" x14ac:dyDescent="0.2">
      <c r="D2793" s="59"/>
    </row>
    <row r="2794" spans="4:4" x14ac:dyDescent="0.2">
      <c r="D2794" s="59"/>
    </row>
    <row r="2795" spans="4:4" x14ac:dyDescent="0.2">
      <c r="D2795" s="59"/>
    </row>
    <row r="2796" spans="4:4" x14ac:dyDescent="0.2">
      <c r="D2796" s="59"/>
    </row>
    <row r="2797" spans="4:4" x14ac:dyDescent="0.2">
      <c r="D2797" s="59"/>
    </row>
    <row r="2798" spans="4:4" x14ac:dyDescent="0.2">
      <c r="D2798" s="59"/>
    </row>
    <row r="2799" spans="4:4" x14ac:dyDescent="0.2">
      <c r="D2799" s="59"/>
    </row>
    <row r="2800" spans="4:4" x14ac:dyDescent="0.2">
      <c r="D2800" s="59"/>
    </row>
    <row r="2801" spans="4:4" x14ac:dyDescent="0.2">
      <c r="D2801" s="59"/>
    </row>
    <row r="2802" spans="4:4" x14ac:dyDescent="0.2">
      <c r="D2802" s="59"/>
    </row>
    <row r="2803" spans="4:4" x14ac:dyDescent="0.2">
      <c r="D2803" s="59"/>
    </row>
    <row r="2804" spans="4:4" x14ac:dyDescent="0.2">
      <c r="D2804" s="59"/>
    </row>
    <row r="2805" spans="4:4" x14ac:dyDescent="0.2">
      <c r="D2805" s="59"/>
    </row>
    <row r="2806" spans="4:4" x14ac:dyDescent="0.2">
      <c r="D2806" s="59"/>
    </row>
    <row r="2807" spans="4:4" x14ac:dyDescent="0.2">
      <c r="D2807" s="59"/>
    </row>
    <row r="2808" spans="4:4" x14ac:dyDescent="0.2">
      <c r="D2808" s="59"/>
    </row>
    <row r="2809" spans="4:4" x14ac:dyDescent="0.2">
      <c r="D2809" s="59"/>
    </row>
    <row r="2810" spans="4:4" x14ac:dyDescent="0.2">
      <c r="D2810" s="59"/>
    </row>
    <row r="2811" spans="4:4" x14ac:dyDescent="0.2">
      <c r="D2811" s="59"/>
    </row>
    <row r="2812" spans="4:4" x14ac:dyDescent="0.2">
      <c r="D2812" s="59"/>
    </row>
    <row r="2813" spans="4:4" x14ac:dyDescent="0.2">
      <c r="D2813" s="59"/>
    </row>
    <row r="2814" spans="4:4" x14ac:dyDescent="0.2">
      <c r="D2814" s="59"/>
    </row>
    <row r="2815" spans="4:4" x14ac:dyDescent="0.2">
      <c r="D2815" s="59"/>
    </row>
    <row r="2816" spans="4:4" x14ac:dyDescent="0.2">
      <c r="D2816" s="59"/>
    </row>
    <row r="2817" spans="4:4" x14ac:dyDescent="0.2">
      <c r="D2817" s="59"/>
    </row>
    <row r="2818" spans="4:4" x14ac:dyDescent="0.2">
      <c r="D2818" s="59"/>
    </row>
    <row r="2819" spans="4:4" x14ac:dyDescent="0.2">
      <c r="D2819" s="59"/>
    </row>
    <row r="2820" spans="4:4" x14ac:dyDescent="0.2">
      <c r="D2820" s="59"/>
    </row>
    <row r="2821" spans="4:4" x14ac:dyDescent="0.2">
      <c r="D2821" s="59"/>
    </row>
    <row r="2822" spans="4:4" x14ac:dyDescent="0.2">
      <c r="D2822" s="59"/>
    </row>
    <row r="2823" spans="4:4" x14ac:dyDescent="0.2">
      <c r="D2823" s="59"/>
    </row>
    <row r="2824" spans="4:4" x14ac:dyDescent="0.2">
      <c r="D2824" s="59"/>
    </row>
    <row r="2825" spans="4:4" x14ac:dyDescent="0.2">
      <c r="D2825" s="59"/>
    </row>
    <row r="2826" spans="4:4" x14ac:dyDescent="0.2">
      <c r="D2826" s="59"/>
    </row>
    <row r="2827" spans="4:4" x14ac:dyDescent="0.2">
      <c r="D2827" s="59"/>
    </row>
    <row r="2828" spans="4:4" x14ac:dyDescent="0.2">
      <c r="D2828" s="59"/>
    </row>
    <row r="2829" spans="4:4" x14ac:dyDescent="0.2">
      <c r="D2829" s="59"/>
    </row>
    <row r="2830" spans="4:4" x14ac:dyDescent="0.2">
      <c r="D2830" s="59"/>
    </row>
    <row r="2831" spans="4:4" x14ac:dyDescent="0.2">
      <c r="D2831" s="59"/>
    </row>
    <row r="2832" spans="4:4" x14ac:dyDescent="0.2">
      <c r="D2832" s="59"/>
    </row>
    <row r="2833" spans="4:4" x14ac:dyDescent="0.2">
      <c r="D2833" s="59"/>
    </row>
    <row r="2834" spans="4:4" x14ac:dyDescent="0.2">
      <c r="D2834" s="59"/>
    </row>
    <row r="2835" spans="4:4" x14ac:dyDescent="0.2">
      <c r="D2835" s="59"/>
    </row>
    <row r="2836" spans="4:4" x14ac:dyDescent="0.2">
      <c r="D2836" s="59"/>
    </row>
    <row r="2837" spans="4:4" x14ac:dyDescent="0.2">
      <c r="D2837" s="59"/>
    </row>
    <row r="2838" spans="4:4" x14ac:dyDescent="0.2">
      <c r="D2838" s="59"/>
    </row>
    <row r="2839" spans="4:4" x14ac:dyDescent="0.2">
      <c r="D2839" s="59"/>
    </row>
    <row r="2840" spans="4:4" x14ac:dyDescent="0.2">
      <c r="D2840" s="59"/>
    </row>
    <row r="2841" spans="4:4" x14ac:dyDescent="0.2">
      <c r="D2841" s="59"/>
    </row>
    <row r="2842" spans="4:4" x14ac:dyDescent="0.2">
      <c r="D2842" s="59"/>
    </row>
    <row r="2843" spans="4:4" x14ac:dyDescent="0.2">
      <c r="D2843" s="59"/>
    </row>
    <row r="2844" spans="4:4" x14ac:dyDescent="0.2">
      <c r="D2844" s="59"/>
    </row>
    <row r="2845" spans="4:4" x14ac:dyDescent="0.2">
      <c r="D2845" s="59"/>
    </row>
    <row r="2846" spans="4:4" x14ac:dyDescent="0.2">
      <c r="D2846" s="59"/>
    </row>
    <row r="2847" spans="4:4" x14ac:dyDescent="0.2">
      <c r="D2847" s="59"/>
    </row>
    <row r="2848" spans="4:4" x14ac:dyDescent="0.2">
      <c r="D2848" s="59"/>
    </row>
    <row r="2849" spans="4:4" x14ac:dyDescent="0.2">
      <c r="D2849" s="59"/>
    </row>
    <row r="2850" spans="4:4" x14ac:dyDescent="0.2">
      <c r="D2850" s="59"/>
    </row>
    <row r="2851" spans="4:4" x14ac:dyDescent="0.2">
      <c r="D2851" s="59"/>
    </row>
    <row r="2852" spans="4:4" x14ac:dyDescent="0.2">
      <c r="D2852" s="59"/>
    </row>
    <row r="2853" spans="4:4" x14ac:dyDescent="0.2">
      <c r="D2853" s="59"/>
    </row>
    <row r="2854" spans="4:4" x14ac:dyDescent="0.2">
      <c r="D2854" s="59"/>
    </row>
    <row r="2855" spans="4:4" x14ac:dyDescent="0.2">
      <c r="D2855" s="59"/>
    </row>
    <row r="2856" spans="4:4" x14ac:dyDescent="0.2">
      <c r="D2856" s="59"/>
    </row>
    <row r="2857" spans="4:4" x14ac:dyDescent="0.2">
      <c r="D2857" s="59"/>
    </row>
    <row r="2858" spans="4:4" x14ac:dyDescent="0.2">
      <c r="D2858" s="59"/>
    </row>
    <row r="2859" spans="4:4" x14ac:dyDescent="0.2">
      <c r="D2859" s="59"/>
    </row>
    <row r="2860" spans="4:4" x14ac:dyDescent="0.2">
      <c r="D2860" s="59"/>
    </row>
    <row r="2861" spans="4:4" x14ac:dyDescent="0.2">
      <c r="D2861" s="59"/>
    </row>
    <row r="2862" spans="4:4" x14ac:dyDescent="0.2">
      <c r="D2862" s="59"/>
    </row>
    <row r="2863" spans="4:4" x14ac:dyDescent="0.2">
      <c r="D2863" s="59"/>
    </row>
    <row r="2864" spans="4:4" x14ac:dyDescent="0.2">
      <c r="D2864" s="59"/>
    </row>
    <row r="2865" spans="4:4" x14ac:dyDescent="0.2">
      <c r="D2865" s="59"/>
    </row>
    <row r="2866" spans="4:4" x14ac:dyDescent="0.2">
      <c r="D2866" s="59"/>
    </row>
    <row r="2867" spans="4:4" x14ac:dyDescent="0.2">
      <c r="D2867" s="59"/>
    </row>
    <row r="2868" spans="4:4" x14ac:dyDescent="0.2">
      <c r="D2868" s="59"/>
    </row>
    <row r="2869" spans="4:4" x14ac:dyDescent="0.2">
      <c r="D2869" s="59"/>
    </row>
    <row r="2870" spans="4:4" x14ac:dyDescent="0.2">
      <c r="D2870" s="59"/>
    </row>
    <row r="2871" spans="4:4" x14ac:dyDescent="0.2">
      <c r="D2871" s="59"/>
    </row>
    <row r="2872" spans="4:4" x14ac:dyDescent="0.2">
      <c r="D2872" s="59"/>
    </row>
    <row r="2873" spans="4:4" x14ac:dyDescent="0.2">
      <c r="D2873" s="59"/>
    </row>
    <row r="2874" spans="4:4" x14ac:dyDescent="0.2">
      <c r="D2874" s="59"/>
    </row>
    <row r="2875" spans="4:4" x14ac:dyDescent="0.2">
      <c r="D2875" s="59"/>
    </row>
    <row r="2876" spans="4:4" x14ac:dyDescent="0.2">
      <c r="D2876" s="59"/>
    </row>
    <row r="2877" spans="4:4" x14ac:dyDescent="0.2">
      <c r="D2877" s="59"/>
    </row>
    <row r="2878" spans="4:4" x14ac:dyDescent="0.2">
      <c r="D2878" s="59"/>
    </row>
    <row r="2879" spans="4:4" x14ac:dyDescent="0.2">
      <c r="D2879" s="59"/>
    </row>
    <row r="2880" spans="4:4" x14ac:dyDescent="0.2">
      <c r="D2880" s="59"/>
    </row>
    <row r="2881" spans="4:4" x14ac:dyDescent="0.2">
      <c r="D2881" s="59"/>
    </row>
    <row r="2882" spans="4:4" x14ac:dyDescent="0.2">
      <c r="D2882" s="59"/>
    </row>
    <row r="2883" spans="4:4" x14ac:dyDescent="0.2">
      <c r="D2883" s="59"/>
    </row>
    <row r="2884" spans="4:4" x14ac:dyDescent="0.2">
      <c r="D2884" s="59"/>
    </row>
    <row r="2885" spans="4:4" x14ac:dyDescent="0.2">
      <c r="D2885" s="59"/>
    </row>
    <row r="2886" spans="4:4" x14ac:dyDescent="0.2">
      <c r="D2886" s="59"/>
    </row>
    <row r="2887" spans="4:4" x14ac:dyDescent="0.2">
      <c r="D2887" s="59"/>
    </row>
    <row r="2888" spans="4:4" x14ac:dyDescent="0.2">
      <c r="D2888" s="59"/>
    </row>
    <row r="2889" spans="4:4" x14ac:dyDescent="0.2">
      <c r="D2889" s="59"/>
    </row>
    <row r="2890" spans="4:4" x14ac:dyDescent="0.2">
      <c r="D2890" s="59"/>
    </row>
    <row r="2891" spans="4:4" x14ac:dyDescent="0.2">
      <c r="D2891" s="59"/>
    </row>
    <row r="2892" spans="4:4" x14ac:dyDescent="0.2">
      <c r="D2892" s="59"/>
    </row>
    <row r="2893" spans="4:4" x14ac:dyDescent="0.2">
      <c r="D2893" s="59"/>
    </row>
    <row r="2894" spans="4:4" x14ac:dyDescent="0.2">
      <c r="D2894" s="59"/>
    </row>
    <row r="2895" spans="4:4" x14ac:dyDescent="0.2">
      <c r="D2895" s="59"/>
    </row>
    <row r="2896" spans="4:4" x14ac:dyDescent="0.2">
      <c r="D2896" s="59"/>
    </row>
    <row r="2897" spans="4:4" x14ac:dyDescent="0.2">
      <c r="D2897" s="59"/>
    </row>
    <row r="2898" spans="4:4" x14ac:dyDescent="0.2">
      <c r="D2898" s="59"/>
    </row>
    <row r="2899" spans="4:4" x14ac:dyDescent="0.2">
      <c r="D2899" s="59"/>
    </row>
    <row r="2900" spans="4:4" x14ac:dyDescent="0.2">
      <c r="D2900" s="59"/>
    </row>
    <row r="2901" spans="4:4" x14ac:dyDescent="0.2">
      <c r="D2901" s="59"/>
    </row>
    <row r="2902" spans="4:4" x14ac:dyDescent="0.2">
      <c r="D2902" s="59"/>
    </row>
    <row r="2903" spans="4:4" x14ac:dyDescent="0.2">
      <c r="D2903" s="59"/>
    </row>
    <row r="2904" spans="4:4" x14ac:dyDescent="0.2">
      <c r="D2904" s="59"/>
    </row>
    <row r="2905" spans="4:4" x14ac:dyDescent="0.2">
      <c r="D2905" s="59"/>
    </row>
    <row r="2906" spans="4:4" x14ac:dyDescent="0.2">
      <c r="D2906" s="59"/>
    </row>
    <row r="2907" spans="4:4" x14ac:dyDescent="0.2">
      <c r="D2907" s="59"/>
    </row>
    <row r="2908" spans="4:4" x14ac:dyDescent="0.2">
      <c r="D2908" s="59"/>
    </row>
    <row r="2909" spans="4:4" x14ac:dyDescent="0.2">
      <c r="D2909" s="59"/>
    </row>
    <row r="2910" spans="4:4" x14ac:dyDescent="0.2">
      <c r="D2910" s="59"/>
    </row>
    <row r="2911" spans="4:4" x14ac:dyDescent="0.2">
      <c r="D2911" s="59"/>
    </row>
    <row r="2912" spans="4:4" x14ac:dyDescent="0.2">
      <c r="D2912" s="59"/>
    </row>
    <row r="2913" spans="4:4" x14ac:dyDescent="0.2">
      <c r="D2913" s="59"/>
    </row>
    <row r="2914" spans="4:4" x14ac:dyDescent="0.2">
      <c r="D2914" s="59"/>
    </row>
    <row r="2915" spans="4:4" x14ac:dyDescent="0.2">
      <c r="D2915" s="59"/>
    </row>
    <row r="2916" spans="4:4" x14ac:dyDescent="0.2">
      <c r="D2916" s="59"/>
    </row>
    <row r="2917" spans="4:4" x14ac:dyDescent="0.2">
      <c r="D2917" s="59"/>
    </row>
    <row r="2918" spans="4:4" x14ac:dyDescent="0.2">
      <c r="D2918" s="59"/>
    </row>
    <row r="2919" spans="4:4" x14ac:dyDescent="0.2">
      <c r="D2919" s="59"/>
    </row>
    <row r="2920" spans="4:4" x14ac:dyDescent="0.2">
      <c r="D2920" s="59"/>
    </row>
    <row r="2921" spans="4:4" x14ac:dyDescent="0.2">
      <c r="D2921" s="59"/>
    </row>
    <row r="2922" spans="4:4" x14ac:dyDescent="0.2">
      <c r="D2922" s="59"/>
    </row>
    <row r="2923" spans="4:4" x14ac:dyDescent="0.2">
      <c r="D2923" s="59"/>
    </row>
    <row r="2924" spans="4:4" x14ac:dyDescent="0.2">
      <c r="D2924" s="59"/>
    </row>
    <row r="2925" spans="4:4" x14ac:dyDescent="0.2">
      <c r="D2925" s="59"/>
    </row>
    <row r="2926" spans="4:4" x14ac:dyDescent="0.2">
      <c r="D2926" s="59"/>
    </row>
    <row r="2927" spans="4:4" x14ac:dyDescent="0.2">
      <c r="D2927" s="59"/>
    </row>
    <row r="2928" spans="4:4" x14ac:dyDescent="0.2">
      <c r="D2928" s="59"/>
    </row>
    <row r="2929" spans="4:4" x14ac:dyDescent="0.2">
      <c r="D2929" s="59"/>
    </row>
    <row r="2930" spans="4:4" x14ac:dyDescent="0.2">
      <c r="D2930" s="59"/>
    </row>
    <row r="2931" spans="4:4" x14ac:dyDescent="0.2">
      <c r="D2931" s="59"/>
    </row>
    <row r="2932" spans="4:4" x14ac:dyDescent="0.2">
      <c r="D2932" s="59"/>
    </row>
    <row r="2933" spans="4:4" x14ac:dyDescent="0.2">
      <c r="D2933" s="59"/>
    </row>
    <row r="2934" spans="4:4" x14ac:dyDescent="0.2">
      <c r="D2934" s="59"/>
    </row>
    <row r="2935" spans="4:4" x14ac:dyDescent="0.2">
      <c r="D2935" s="59"/>
    </row>
    <row r="2936" spans="4:4" x14ac:dyDescent="0.2">
      <c r="D2936" s="59"/>
    </row>
    <row r="2937" spans="4:4" x14ac:dyDescent="0.2">
      <c r="D2937" s="59"/>
    </row>
    <row r="2938" spans="4:4" x14ac:dyDescent="0.2">
      <c r="D2938" s="59"/>
    </row>
    <row r="2939" spans="4:4" x14ac:dyDescent="0.2">
      <c r="D2939" s="59"/>
    </row>
    <row r="2940" spans="4:4" x14ac:dyDescent="0.2">
      <c r="D2940" s="59"/>
    </row>
    <row r="2941" spans="4:4" x14ac:dyDescent="0.2">
      <c r="D2941" s="59"/>
    </row>
    <row r="2942" spans="4:4" x14ac:dyDescent="0.2">
      <c r="D2942" s="59"/>
    </row>
    <row r="2943" spans="4:4" x14ac:dyDescent="0.2">
      <c r="D2943" s="59"/>
    </row>
    <row r="2944" spans="4:4" x14ac:dyDescent="0.2">
      <c r="D2944" s="59"/>
    </row>
    <row r="2945" spans="4:4" x14ac:dyDescent="0.2">
      <c r="D2945" s="59"/>
    </row>
    <row r="2946" spans="4:4" x14ac:dyDescent="0.2">
      <c r="D2946" s="59"/>
    </row>
    <row r="2947" spans="4:4" x14ac:dyDescent="0.2">
      <c r="D2947" s="59"/>
    </row>
    <row r="2948" spans="4:4" x14ac:dyDescent="0.2">
      <c r="D2948" s="59"/>
    </row>
    <row r="2949" spans="4:4" x14ac:dyDescent="0.2">
      <c r="D2949" s="59"/>
    </row>
    <row r="2950" spans="4:4" x14ac:dyDescent="0.2">
      <c r="D2950" s="59"/>
    </row>
    <row r="2951" spans="4:4" x14ac:dyDescent="0.2">
      <c r="D2951" s="59"/>
    </row>
    <row r="2952" spans="4:4" x14ac:dyDescent="0.2">
      <c r="D2952" s="59"/>
    </row>
    <row r="2953" spans="4:4" x14ac:dyDescent="0.2">
      <c r="D2953" s="59"/>
    </row>
    <row r="2954" spans="4:4" x14ac:dyDescent="0.2">
      <c r="D2954" s="59"/>
    </row>
    <row r="2955" spans="4:4" x14ac:dyDescent="0.2">
      <c r="D2955" s="59"/>
    </row>
    <row r="2956" spans="4:4" x14ac:dyDescent="0.2">
      <c r="D2956" s="59"/>
    </row>
    <row r="2957" spans="4:4" x14ac:dyDescent="0.2">
      <c r="D2957" s="59"/>
    </row>
    <row r="2958" spans="4:4" x14ac:dyDescent="0.2">
      <c r="D2958" s="59"/>
    </row>
    <row r="2959" spans="4:4" x14ac:dyDescent="0.2">
      <c r="D2959" s="59"/>
    </row>
    <row r="2960" spans="4:4" x14ac:dyDescent="0.2">
      <c r="D2960" s="59"/>
    </row>
    <row r="2961" spans="4:4" x14ac:dyDescent="0.2">
      <c r="D2961" s="59"/>
    </row>
    <row r="2962" spans="4:4" x14ac:dyDescent="0.2">
      <c r="D2962" s="59"/>
    </row>
    <row r="2963" spans="4:4" x14ac:dyDescent="0.2">
      <c r="D2963" s="59"/>
    </row>
    <row r="2964" spans="4:4" x14ac:dyDescent="0.2">
      <c r="D2964" s="59"/>
    </row>
    <row r="2965" spans="4:4" x14ac:dyDescent="0.2">
      <c r="D2965" s="59"/>
    </row>
    <row r="2966" spans="4:4" x14ac:dyDescent="0.2">
      <c r="D2966" s="59"/>
    </row>
    <row r="2967" spans="4:4" x14ac:dyDescent="0.2">
      <c r="D2967" s="59"/>
    </row>
    <row r="2968" spans="4:4" x14ac:dyDescent="0.2">
      <c r="D2968" s="59"/>
    </row>
    <row r="2969" spans="4:4" x14ac:dyDescent="0.2">
      <c r="D2969" s="59"/>
    </row>
    <row r="2970" spans="4:4" x14ac:dyDescent="0.2">
      <c r="D2970" s="59"/>
    </row>
    <row r="2971" spans="4:4" x14ac:dyDescent="0.2">
      <c r="D2971" s="59"/>
    </row>
    <row r="2972" spans="4:4" x14ac:dyDescent="0.2">
      <c r="D2972" s="59"/>
    </row>
    <row r="2973" spans="4:4" x14ac:dyDescent="0.2">
      <c r="D2973" s="59"/>
    </row>
    <row r="2974" spans="4:4" x14ac:dyDescent="0.2">
      <c r="D2974" s="59"/>
    </row>
    <row r="2975" spans="4:4" x14ac:dyDescent="0.2">
      <c r="D2975" s="59"/>
    </row>
    <row r="2976" spans="4:4" x14ac:dyDescent="0.2">
      <c r="D2976" s="59"/>
    </row>
    <row r="2977" spans="4:4" x14ac:dyDescent="0.2">
      <c r="D2977" s="59"/>
    </row>
    <row r="2978" spans="4:4" x14ac:dyDescent="0.2">
      <c r="D2978" s="59"/>
    </row>
    <row r="2979" spans="4:4" x14ac:dyDescent="0.2">
      <c r="D2979" s="59"/>
    </row>
    <row r="2980" spans="4:4" x14ac:dyDescent="0.2">
      <c r="D2980" s="59"/>
    </row>
    <row r="2981" spans="4:4" x14ac:dyDescent="0.2">
      <c r="D2981" s="59"/>
    </row>
    <row r="2982" spans="4:4" x14ac:dyDescent="0.2">
      <c r="D2982" s="59"/>
    </row>
    <row r="2983" spans="4:4" x14ac:dyDescent="0.2">
      <c r="D2983" s="59"/>
    </row>
    <row r="2984" spans="4:4" x14ac:dyDescent="0.2">
      <c r="D2984" s="59"/>
    </row>
    <row r="2985" spans="4:4" x14ac:dyDescent="0.2">
      <c r="D2985" s="59"/>
    </row>
    <row r="2986" spans="4:4" x14ac:dyDescent="0.2">
      <c r="D2986" s="59"/>
    </row>
    <row r="2987" spans="4:4" x14ac:dyDescent="0.2">
      <c r="D2987" s="59"/>
    </row>
    <row r="2988" spans="4:4" x14ac:dyDescent="0.2">
      <c r="D2988" s="59"/>
    </row>
    <row r="2989" spans="4:4" x14ac:dyDescent="0.2">
      <c r="D2989" s="59"/>
    </row>
    <row r="2990" spans="4:4" x14ac:dyDescent="0.2">
      <c r="D2990" s="59"/>
    </row>
    <row r="2991" spans="4:4" x14ac:dyDescent="0.2">
      <c r="D2991" s="59"/>
    </row>
    <row r="2992" spans="4:4" x14ac:dyDescent="0.2">
      <c r="D2992" s="59"/>
    </row>
    <row r="2993" spans="4:4" x14ac:dyDescent="0.2">
      <c r="D2993" s="59"/>
    </row>
    <row r="2994" spans="4:4" x14ac:dyDescent="0.2">
      <c r="D2994" s="59"/>
    </row>
    <row r="2995" spans="4:4" x14ac:dyDescent="0.2">
      <c r="D2995" s="59"/>
    </row>
    <row r="2996" spans="4:4" x14ac:dyDescent="0.2">
      <c r="D2996" s="59"/>
    </row>
    <row r="2997" spans="4:4" x14ac:dyDescent="0.2">
      <c r="D2997" s="59"/>
    </row>
    <row r="2998" spans="4:4" x14ac:dyDescent="0.2">
      <c r="D2998" s="59"/>
    </row>
    <row r="2999" spans="4:4" x14ac:dyDescent="0.2">
      <c r="D2999" s="59"/>
    </row>
    <row r="3000" spans="4:4" x14ac:dyDescent="0.2">
      <c r="D3000" s="59"/>
    </row>
    <row r="3001" spans="4:4" x14ac:dyDescent="0.2">
      <c r="D3001" s="59"/>
    </row>
    <row r="3002" spans="4:4" x14ac:dyDescent="0.2">
      <c r="D3002" s="59"/>
    </row>
    <row r="3003" spans="4:4" x14ac:dyDescent="0.2">
      <c r="D3003" s="59"/>
    </row>
    <row r="3004" spans="4:4" x14ac:dyDescent="0.2">
      <c r="D3004" s="59"/>
    </row>
    <row r="3005" spans="4:4" x14ac:dyDescent="0.2">
      <c r="D3005" s="59"/>
    </row>
    <row r="3006" spans="4:4" x14ac:dyDescent="0.2">
      <c r="D3006" s="59"/>
    </row>
    <row r="3007" spans="4:4" x14ac:dyDescent="0.2">
      <c r="D3007" s="59"/>
    </row>
    <row r="3008" spans="4:4" x14ac:dyDescent="0.2">
      <c r="D3008" s="59"/>
    </row>
    <row r="3009" spans="4:4" x14ac:dyDescent="0.2">
      <c r="D3009" s="59"/>
    </row>
    <row r="3010" spans="4:4" x14ac:dyDescent="0.2">
      <c r="D3010" s="59"/>
    </row>
    <row r="3011" spans="4:4" x14ac:dyDescent="0.2">
      <c r="D3011" s="59"/>
    </row>
    <row r="3012" spans="4:4" x14ac:dyDescent="0.2">
      <c r="D3012" s="59"/>
    </row>
    <row r="3013" spans="4:4" x14ac:dyDescent="0.2">
      <c r="D3013" s="59"/>
    </row>
    <row r="3014" spans="4:4" x14ac:dyDescent="0.2">
      <c r="D3014" s="59"/>
    </row>
    <row r="3015" spans="4:4" x14ac:dyDescent="0.2">
      <c r="D3015" s="59"/>
    </row>
    <row r="3016" spans="4:4" x14ac:dyDescent="0.2">
      <c r="D3016" s="59"/>
    </row>
    <row r="3017" spans="4:4" x14ac:dyDescent="0.2">
      <c r="D3017" s="59"/>
    </row>
    <row r="3018" spans="4:4" x14ac:dyDescent="0.2">
      <c r="D3018" s="59"/>
    </row>
    <row r="3019" spans="4:4" x14ac:dyDescent="0.2">
      <c r="D3019" s="59"/>
    </row>
    <row r="3020" spans="4:4" x14ac:dyDescent="0.2">
      <c r="D3020" s="59"/>
    </row>
    <row r="3021" spans="4:4" x14ac:dyDescent="0.2">
      <c r="D3021" s="59"/>
    </row>
    <row r="3022" spans="4:4" x14ac:dyDescent="0.2">
      <c r="D3022" s="59"/>
    </row>
    <row r="3023" spans="4:4" x14ac:dyDescent="0.2">
      <c r="D3023" s="59"/>
    </row>
    <row r="3024" spans="4:4" x14ac:dyDescent="0.2">
      <c r="D3024" s="59"/>
    </row>
    <row r="3025" spans="4:4" x14ac:dyDescent="0.2">
      <c r="D3025" s="59"/>
    </row>
    <row r="3026" spans="4:4" x14ac:dyDescent="0.2">
      <c r="D3026" s="59"/>
    </row>
    <row r="3027" spans="4:4" x14ac:dyDescent="0.2">
      <c r="D3027" s="59"/>
    </row>
    <row r="3028" spans="4:4" x14ac:dyDescent="0.2">
      <c r="D3028" s="59"/>
    </row>
    <row r="3029" spans="4:4" x14ac:dyDescent="0.2">
      <c r="D3029" s="59"/>
    </row>
    <row r="3030" spans="4:4" x14ac:dyDescent="0.2">
      <c r="D3030" s="59"/>
    </row>
    <row r="3031" spans="4:4" x14ac:dyDescent="0.2">
      <c r="D3031" s="59"/>
    </row>
    <row r="3032" spans="4:4" x14ac:dyDescent="0.2">
      <c r="D3032" s="59"/>
    </row>
    <row r="3033" spans="4:4" x14ac:dyDescent="0.2">
      <c r="D3033" s="59"/>
    </row>
    <row r="3034" spans="4:4" x14ac:dyDescent="0.2">
      <c r="D3034" s="59"/>
    </row>
    <row r="3035" spans="4:4" x14ac:dyDescent="0.2">
      <c r="D3035" s="59"/>
    </row>
    <row r="3036" spans="4:4" x14ac:dyDescent="0.2">
      <c r="D3036" s="59"/>
    </row>
    <row r="3037" spans="4:4" x14ac:dyDescent="0.2">
      <c r="D3037" s="59"/>
    </row>
    <row r="3038" spans="4:4" x14ac:dyDescent="0.2">
      <c r="D3038" s="59"/>
    </row>
    <row r="3039" spans="4:4" x14ac:dyDescent="0.2">
      <c r="D3039" s="59"/>
    </row>
    <row r="3040" spans="4:4" x14ac:dyDescent="0.2">
      <c r="D3040" s="59"/>
    </row>
    <row r="3041" spans="4:4" x14ac:dyDescent="0.2">
      <c r="D3041" s="59"/>
    </row>
    <row r="3042" spans="4:4" x14ac:dyDescent="0.2">
      <c r="D3042" s="59"/>
    </row>
    <row r="3043" spans="4:4" x14ac:dyDescent="0.2">
      <c r="D3043" s="59"/>
    </row>
    <row r="3044" spans="4:4" x14ac:dyDescent="0.2">
      <c r="D3044" s="59"/>
    </row>
    <row r="3045" spans="4:4" x14ac:dyDescent="0.2">
      <c r="D3045" s="59"/>
    </row>
    <row r="3046" spans="4:4" x14ac:dyDescent="0.2">
      <c r="D3046" s="59"/>
    </row>
    <row r="3047" spans="4:4" x14ac:dyDescent="0.2">
      <c r="D3047" s="59"/>
    </row>
    <row r="3048" spans="4:4" x14ac:dyDescent="0.2">
      <c r="D3048" s="59"/>
    </row>
    <row r="3049" spans="4:4" x14ac:dyDescent="0.2">
      <c r="D3049" s="59"/>
    </row>
    <row r="3050" spans="4:4" x14ac:dyDescent="0.2">
      <c r="D3050" s="59"/>
    </row>
    <row r="3051" spans="4:4" x14ac:dyDescent="0.2">
      <c r="D3051" s="59"/>
    </row>
    <row r="3052" spans="4:4" x14ac:dyDescent="0.2">
      <c r="D3052" s="59"/>
    </row>
    <row r="3053" spans="4:4" x14ac:dyDescent="0.2">
      <c r="D3053" s="59"/>
    </row>
    <row r="3054" spans="4:4" x14ac:dyDescent="0.2">
      <c r="D3054" s="59"/>
    </row>
    <row r="3055" spans="4:4" x14ac:dyDescent="0.2">
      <c r="D3055" s="59"/>
    </row>
    <row r="3056" spans="4:4" x14ac:dyDescent="0.2">
      <c r="D3056" s="59"/>
    </row>
    <row r="3057" spans="4:4" x14ac:dyDescent="0.2">
      <c r="D3057" s="59"/>
    </row>
    <row r="3058" spans="4:4" x14ac:dyDescent="0.2">
      <c r="D3058" s="59"/>
    </row>
    <row r="3059" spans="4:4" x14ac:dyDescent="0.2">
      <c r="D3059" s="59"/>
    </row>
    <row r="3060" spans="4:4" x14ac:dyDescent="0.2">
      <c r="D3060" s="59"/>
    </row>
    <row r="3061" spans="4:4" x14ac:dyDescent="0.2">
      <c r="D3061" s="59"/>
    </row>
    <row r="3062" spans="4:4" x14ac:dyDescent="0.2">
      <c r="D3062" s="59"/>
    </row>
    <row r="3063" spans="4:4" x14ac:dyDescent="0.2">
      <c r="D3063" s="59"/>
    </row>
    <row r="3064" spans="4:4" x14ac:dyDescent="0.2">
      <c r="D3064" s="59"/>
    </row>
    <row r="3065" spans="4:4" x14ac:dyDescent="0.2">
      <c r="D3065" s="59"/>
    </row>
    <row r="3066" spans="4:4" x14ac:dyDescent="0.2">
      <c r="D3066" s="59"/>
    </row>
    <row r="3067" spans="4:4" x14ac:dyDescent="0.2">
      <c r="D3067" s="59"/>
    </row>
    <row r="3068" spans="4:4" x14ac:dyDescent="0.2">
      <c r="D3068" s="59"/>
    </row>
    <row r="3069" spans="4:4" x14ac:dyDescent="0.2">
      <c r="D3069" s="59"/>
    </row>
    <row r="3070" spans="4:4" x14ac:dyDescent="0.2">
      <c r="D3070" s="59"/>
    </row>
    <row r="3071" spans="4:4" x14ac:dyDescent="0.2">
      <c r="D3071" s="59"/>
    </row>
    <row r="3072" spans="4:4" x14ac:dyDescent="0.2">
      <c r="D3072" s="59"/>
    </row>
    <row r="3073" spans="4:4" x14ac:dyDescent="0.2">
      <c r="D3073" s="59"/>
    </row>
    <row r="3074" spans="4:4" x14ac:dyDescent="0.2">
      <c r="D3074" s="59"/>
    </row>
    <row r="3075" spans="4:4" x14ac:dyDescent="0.2">
      <c r="D3075" s="59"/>
    </row>
    <row r="3076" spans="4:4" x14ac:dyDescent="0.2">
      <c r="D3076" s="59"/>
    </row>
    <row r="3077" spans="4:4" x14ac:dyDescent="0.2">
      <c r="D3077" s="59"/>
    </row>
    <row r="3078" spans="4:4" x14ac:dyDescent="0.2">
      <c r="D3078" s="59"/>
    </row>
    <row r="3079" spans="4:4" x14ac:dyDescent="0.2">
      <c r="D3079" s="59"/>
    </row>
    <row r="3080" spans="4:4" x14ac:dyDescent="0.2">
      <c r="D3080" s="59"/>
    </row>
    <row r="3081" spans="4:4" x14ac:dyDescent="0.2">
      <c r="D3081" s="59"/>
    </row>
    <row r="3082" spans="4:4" x14ac:dyDescent="0.2">
      <c r="D3082" s="59"/>
    </row>
    <row r="3083" spans="4:4" x14ac:dyDescent="0.2">
      <c r="D3083" s="59"/>
    </row>
    <row r="3084" spans="4:4" x14ac:dyDescent="0.2">
      <c r="D3084" s="59"/>
    </row>
    <row r="3085" spans="4:4" x14ac:dyDescent="0.2">
      <c r="D3085" s="59"/>
    </row>
    <row r="3086" spans="4:4" x14ac:dyDescent="0.2">
      <c r="D3086" s="59"/>
    </row>
    <row r="3087" spans="4:4" x14ac:dyDescent="0.2">
      <c r="D3087" s="59"/>
    </row>
    <row r="3088" spans="4:4" x14ac:dyDescent="0.2">
      <c r="D3088" s="59"/>
    </row>
    <row r="3089" spans="4:4" x14ac:dyDescent="0.2">
      <c r="D3089" s="59"/>
    </row>
    <row r="3090" spans="4:4" x14ac:dyDescent="0.2">
      <c r="D3090" s="59"/>
    </row>
    <row r="3091" spans="4:4" x14ac:dyDescent="0.2">
      <c r="D3091" s="59"/>
    </row>
    <row r="3092" spans="4:4" x14ac:dyDescent="0.2">
      <c r="D3092" s="59"/>
    </row>
    <row r="3093" spans="4:4" x14ac:dyDescent="0.2">
      <c r="D3093" s="59"/>
    </row>
    <row r="3094" spans="4:4" x14ac:dyDescent="0.2">
      <c r="D3094" s="59"/>
    </row>
    <row r="3095" spans="4:4" x14ac:dyDescent="0.2">
      <c r="D3095" s="59"/>
    </row>
    <row r="3096" spans="4:4" x14ac:dyDescent="0.2">
      <c r="D3096" s="59"/>
    </row>
    <row r="3097" spans="4:4" x14ac:dyDescent="0.2">
      <c r="D3097" s="59"/>
    </row>
    <row r="3098" spans="4:4" x14ac:dyDescent="0.2">
      <c r="D3098" s="59"/>
    </row>
    <row r="3099" spans="4:4" x14ac:dyDescent="0.2">
      <c r="D3099" s="59"/>
    </row>
    <row r="3100" spans="4:4" x14ac:dyDescent="0.2">
      <c r="D3100" s="59"/>
    </row>
    <row r="3101" spans="4:4" x14ac:dyDescent="0.2">
      <c r="D3101" s="59"/>
    </row>
    <row r="3102" spans="4:4" x14ac:dyDescent="0.2">
      <c r="D3102" s="59"/>
    </row>
    <row r="3103" spans="4:4" x14ac:dyDescent="0.2">
      <c r="D3103" s="59"/>
    </row>
    <row r="3104" spans="4:4" x14ac:dyDescent="0.2">
      <c r="D3104" s="59"/>
    </row>
    <row r="3105" spans="4:4" x14ac:dyDescent="0.2">
      <c r="D3105" s="59"/>
    </row>
    <row r="3106" spans="4:4" x14ac:dyDescent="0.2">
      <c r="D3106" s="59"/>
    </row>
    <row r="3107" spans="4:4" x14ac:dyDescent="0.2">
      <c r="D3107" s="59"/>
    </row>
    <row r="3108" spans="4:4" x14ac:dyDescent="0.2">
      <c r="D3108" s="59"/>
    </row>
    <row r="3109" spans="4:4" x14ac:dyDescent="0.2">
      <c r="D3109" s="59"/>
    </row>
    <row r="3110" spans="4:4" x14ac:dyDescent="0.2">
      <c r="D3110" s="59"/>
    </row>
    <row r="3111" spans="4:4" x14ac:dyDescent="0.2">
      <c r="D3111" s="59"/>
    </row>
    <row r="3112" spans="4:4" x14ac:dyDescent="0.2">
      <c r="D3112" s="59"/>
    </row>
    <row r="3113" spans="4:4" x14ac:dyDescent="0.2">
      <c r="D3113" s="59"/>
    </row>
    <row r="3114" spans="4:4" x14ac:dyDescent="0.2">
      <c r="D3114" s="59"/>
    </row>
    <row r="3115" spans="4:4" x14ac:dyDescent="0.2">
      <c r="D3115" s="59"/>
    </row>
    <row r="3116" spans="4:4" x14ac:dyDescent="0.2">
      <c r="D3116" s="59"/>
    </row>
    <row r="3117" spans="4:4" x14ac:dyDescent="0.2">
      <c r="D3117" s="59"/>
    </row>
    <row r="3118" spans="4:4" x14ac:dyDescent="0.2">
      <c r="D3118" s="59"/>
    </row>
    <row r="3119" spans="4:4" x14ac:dyDescent="0.2">
      <c r="D3119" s="59"/>
    </row>
    <row r="3120" spans="4:4" x14ac:dyDescent="0.2">
      <c r="D3120" s="59"/>
    </row>
    <row r="3121" spans="4:4" x14ac:dyDescent="0.2">
      <c r="D3121" s="59"/>
    </row>
    <row r="3122" spans="4:4" x14ac:dyDescent="0.2">
      <c r="D3122" s="59"/>
    </row>
    <row r="3123" spans="4:4" x14ac:dyDescent="0.2">
      <c r="D3123" s="59"/>
    </row>
    <row r="3124" spans="4:4" x14ac:dyDescent="0.2">
      <c r="D3124" s="59"/>
    </row>
    <row r="3125" spans="4:4" x14ac:dyDescent="0.2">
      <c r="D3125" s="59"/>
    </row>
    <row r="3126" spans="4:4" x14ac:dyDescent="0.2">
      <c r="D3126" s="59"/>
    </row>
    <row r="3127" spans="4:4" x14ac:dyDescent="0.2">
      <c r="D3127" s="59"/>
    </row>
    <row r="3128" spans="4:4" x14ac:dyDescent="0.2">
      <c r="D3128" s="59"/>
    </row>
    <row r="3129" spans="4:4" x14ac:dyDescent="0.2">
      <c r="D3129" s="59"/>
    </row>
    <row r="3130" spans="4:4" x14ac:dyDescent="0.2">
      <c r="D3130" s="59"/>
    </row>
    <row r="3131" spans="4:4" x14ac:dyDescent="0.2">
      <c r="D3131" s="59"/>
    </row>
    <row r="3132" spans="4:4" x14ac:dyDescent="0.2">
      <c r="D3132" s="59"/>
    </row>
    <row r="3133" spans="4:4" x14ac:dyDescent="0.2">
      <c r="D3133" s="59"/>
    </row>
    <row r="3134" spans="4:4" x14ac:dyDescent="0.2">
      <c r="D3134" s="59"/>
    </row>
    <row r="3135" spans="4:4" x14ac:dyDescent="0.2">
      <c r="D3135" s="59"/>
    </row>
    <row r="3136" spans="4:4" x14ac:dyDescent="0.2">
      <c r="D3136" s="59"/>
    </row>
    <row r="3137" spans="4:4" x14ac:dyDescent="0.2">
      <c r="D3137" s="59"/>
    </row>
    <row r="3138" spans="4:4" x14ac:dyDescent="0.2">
      <c r="D3138" s="59"/>
    </row>
    <row r="3139" spans="4:4" x14ac:dyDescent="0.2">
      <c r="D3139" s="59"/>
    </row>
    <row r="3140" spans="4:4" x14ac:dyDescent="0.2">
      <c r="D3140" s="59"/>
    </row>
    <row r="3141" spans="4:4" x14ac:dyDescent="0.2">
      <c r="D3141" s="59"/>
    </row>
    <row r="3142" spans="4:4" x14ac:dyDescent="0.2">
      <c r="D3142" s="59"/>
    </row>
    <row r="3143" spans="4:4" x14ac:dyDescent="0.2">
      <c r="D3143" s="59"/>
    </row>
    <row r="3144" spans="4:4" x14ac:dyDescent="0.2">
      <c r="D3144" s="59"/>
    </row>
    <row r="3145" spans="4:4" x14ac:dyDescent="0.2">
      <c r="D3145" s="59"/>
    </row>
    <row r="3146" spans="4:4" x14ac:dyDescent="0.2">
      <c r="D3146" s="59"/>
    </row>
    <row r="3147" spans="4:4" x14ac:dyDescent="0.2">
      <c r="D3147" s="59"/>
    </row>
    <row r="3148" spans="4:4" x14ac:dyDescent="0.2">
      <c r="D3148" s="59"/>
    </row>
    <row r="3149" spans="4:4" x14ac:dyDescent="0.2">
      <c r="D3149" s="59"/>
    </row>
    <row r="3150" spans="4:4" x14ac:dyDescent="0.2">
      <c r="D3150" s="59"/>
    </row>
    <row r="3151" spans="4:4" x14ac:dyDescent="0.2">
      <c r="D3151" s="59"/>
    </row>
    <row r="3152" spans="4:4" x14ac:dyDescent="0.2">
      <c r="D3152" s="59"/>
    </row>
    <row r="3153" spans="4:4" x14ac:dyDescent="0.2">
      <c r="D3153" s="59"/>
    </row>
    <row r="3154" spans="4:4" x14ac:dyDescent="0.2">
      <c r="D3154" s="59"/>
    </row>
    <row r="3155" spans="4:4" x14ac:dyDescent="0.2">
      <c r="D3155" s="59"/>
    </row>
    <row r="3156" spans="4:4" x14ac:dyDescent="0.2">
      <c r="D3156" s="59"/>
    </row>
    <row r="3157" spans="4:4" x14ac:dyDescent="0.2">
      <c r="D3157" s="59"/>
    </row>
    <row r="3158" spans="4:4" x14ac:dyDescent="0.2">
      <c r="D3158" s="59"/>
    </row>
    <row r="3159" spans="4:4" x14ac:dyDescent="0.2">
      <c r="D3159" s="59"/>
    </row>
    <row r="3160" spans="4:4" x14ac:dyDescent="0.2">
      <c r="D3160" s="59"/>
    </row>
    <row r="3161" spans="4:4" x14ac:dyDescent="0.2">
      <c r="D3161" s="59"/>
    </row>
    <row r="3162" spans="4:4" x14ac:dyDescent="0.2">
      <c r="D3162" s="59"/>
    </row>
    <row r="3163" spans="4:4" x14ac:dyDescent="0.2">
      <c r="D3163" s="59"/>
    </row>
    <row r="3164" spans="4:4" x14ac:dyDescent="0.2">
      <c r="D3164" s="59"/>
    </row>
    <row r="3165" spans="4:4" x14ac:dyDescent="0.2">
      <c r="D3165" s="59"/>
    </row>
    <row r="3166" spans="4:4" x14ac:dyDescent="0.2">
      <c r="D3166" s="59"/>
    </row>
    <row r="3167" spans="4:4" x14ac:dyDescent="0.2">
      <c r="D3167" s="59"/>
    </row>
    <row r="3168" spans="4:4" x14ac:dyDescent="0.2">
      <c r="D3168" s="59"/>
    </row>
    <row r="3169" spans="4:4" x14ac:dyDescent="0.2">
      <c r="D3169" s="59"/>
    </row>
    <row r="3170" spans="4:4" x14ac:dyDescent="0.2">
      <c r="D3170" s="59"/>
    </row>
    <row r="3171" spans="4:4" x14ac:dyDescent="0.2">
      <c r="D3171" s="59"/>
    </row>
    <row r="3172" spans="4:4" x14ac:dyDescent="0.2">
      <c r="D3172" s="59"/>
    </row>
    <row r="3173" spans="4:4" x14ac:dyDescent="0.2">
      <c r="D3173" s="59"/>
    </row>
    <row r="3174" spans="4:4" x14ac:dyDescent="0.2">
      <c r="D3174" s="59"/>
    </row>
    <row r="3175" spans="4:4" x14ac:dyDescent="0.2">
      <c r="D3175" s="59"/>
    </row>
    <row r="3176" spans="4:4" x14ac:dyDescent="0.2">
      <c r="D3176" s="59"/>
    </row>
    <row r="3177" spans="4:4" x14ac:dyDescent="0.2">
      <c r="D3177" s="59"/>
    </row>
    <row r="3178" spans="4:4" x14ac:dyDescent="0.2">
      <c r="D3178" s="59"/>
    </row>
    <row r="3179" spans="4:4" x14ac:dyDescent="0.2">
      <c r="D3179" s="59"/>
    </row>
    <row r="3180" spans="4:4" x14ac:dyDescent="0.2">
      <c r="D3180" s="59"/>
    </row>
    <row r="3181" spans="4:4" x14ac:dyDescent="0.2">
      <c r="D3181" s="59"/>
    </row>
    <row r="3182" spans="4:4" x14ac:dyDescent="0.2">
      <c r="D3182" s="59"/>
    </row>
    <row r="3183" spans="4:4" x14ac:dyDescent="0.2">
      <c r="D3183" s="59"/>
    </row>
    <row r="3184" spans="4:4" x14ac:dyDescent="0.2">
      <c r="D3184" s="59"/>
    </row>
    <row r="3185" spans="4:4" x14ac:dyDescent="0.2">
      <c r="D3185" s="59"/>
    </row>
    <row r="3186" spans="4:4" x14ac:dyDescent="0.2">
      <c r="D3186" s="59"/>
    </row>
    <row r="3187" spans="4:4" x14ac:dyDescent="0.2">
      <c r="D3187" s="59"/>
    </row>
    <row r="3188" spans="4:4" x14ac:dyDescent="0.2">
      <c r="D3188" s="59"/>
    </row>
    <row r="3189" spans="4:4" x14ac:dyDescent="0.2">
      <c r="D3189" s="59"/>
    </row>
    <row r="3190" spans="4:4" x14ac:dyDescent="0.2">
      <c r="D3190" s="59"/>
    </row>
    <row r="3191" spans="4:4" x14ac:dyDescent="0.2">
      <c r="D3191" s="59"/>
    </row>
    <row r="3192" spans="4:4" x14ac:dyDescent="0.2">
      <c r="D3192" s="59"/>
    </row>
    <row r="3193" spans="4:4" x14ac:dyDescent="0.2">
      <c r="D3193" s="59"/>
    </row>
    <row r="3194" spans="4:4" x14ac:dyDescent="0.2">
      <c r="D3194" s="59"/>
    </row>
    <row r="3195" spans="4:4" x14ac:dyDescent="0.2">
      <c r="D3195" s="59"/>
    </row>
    <row r="3196" spans="4:4" x14ac:dyDescent="0.2">
      <c r="D3196" s="59"/>
    </row>
    <row r="3197" spans="4:4" x14ac:dyDescent="0.2">
      <c r="D3197" s="59"/>
    </row>
    <row r="3198" spans="4:4" x14ac:dyDescent="0.2">
      <c r="D3198" s="59"/>
    </row>
    <row r="3199" spans="4:4" x14ac:dyDescent="0.2">
      <c r="D3199" s="59"/>
    </row>
    <row r="3200" spans="4:4" x14ac:dyDescent="0.2">
      <c r="D3200" s="59"/>
    </row>
    <row r="3201" spans="4:4" x14ac:dyDescent="0.2">
      <c r="D3201" s="59"/>
    </row>
    <row r="3202" spans="4:4" x14ac:dyDescent="0.2">
      <c r="D3202" s="59"/>
    </row>
    <row r="3203" spans="4:4" x14ac:dyDescent="0.2">
      <c r="D3203" s="59"/>
    </row>
    <row r="3204" spans="4:4" x14ac:dyDescent="0.2">
      <c r="D3204" s="59"/>
    </row>
    <row r="3205" spans="4:4" x14ac:dyDescent="0.2">
      <c r="D3205" s="59"/>
    </row>
    <row r="3206" spans="4:4" x14ac:dyDescent="0.2">
      <c r="D3206" s="59"/>
    </row>
    <row r="3207" spans="4:4" x14ac:dyDescent="0.2">
      <c r="D3207" s="59"/>
    </row>
    <row r="3208" spans="4:4" x14ac:dyDescent="0.2">
      <c r="D3208" s="59"/>
    </row>
    <row r="3209" spans="4:4" x14ac:dyDescent="0.2">
      <c r="D3209" s="59"/>
    </row>
    <row r="3210" spans="4:4" x14ac:dyDescent="0.2">
      <c r="D3210" s="59"/>
    </row>
    <row r="3211" spans="4:4" x14ac:dyDescent="0.2">
      <c r="D3211" s="59"/>
    </row>
    <row r="3212" spans="4:4" x14ac:dyDescent="0.2">
      <c r="D3212" s="59"/>
    </row>
    <row r="3213" spans="4:4" x14ac:dyDescent="0.2">
      <c r="D3213" s="59"/>
    </row>
    <row r="3214" spans="4:4" x14ac:dyDescent="0.2">
      <c r="D3214" s="59"/>
    </row>
    <row r="3215" spans="4:4" x14ac:dyDescent="0.2">
      <c r="D3215" s="59"/>
    </row>
    <row r="3216" spans="4:4" x14ac:dyDescent="0.2">
      <c r="D3216" s="59"/>
    </row>
    <row r="3217" spans="4:4" x14ac:dyDescent="0.2">
      <c r="D3217" s="59"/>
    </row>
    <row r="3218" spans="4:4" x14ac:dyDescent="0.2">
      <c r="D3218" s="59"/>
    </row>
    <row r="3219" spans="4:4" x14ac:dyDescent="0.2">
      <c r="D3219" s="59"/>
    </row>
    <row r="3220" spans="4:4" x14ac:dyDescent="0.2">
      <c r="D3220" s="59"/>
    </row>
    <row r="3221" spans="4:4" x14ac:dyDescent="0.2">
      <c r="D3221" s="59"/>
    </row>
    <row r="3222" spans="4:4" x14ac:dyDescent="0.2">
      <c r="D3222" s="59"/>
    </row>
    <row r="3223" spans="4:4" x14ac:dyDescent="0.2">
      <c r="D3223" s="59"/>
    </row>
    <row r="3224" spans="4:4" x14ac:dyDescent="0.2">
      <c r="D3224" s="59"/>
    </row>
    <row r="3225" spans="4:4" x14ac:dyDescent="0.2">
      <c r="D3225" s="59"/>
    </row>
    <row r="3226" spans="4:4" x14ac:dyDescent="0.2">
      <c r="D3226" s="59"/>
    </row>
    <row r="3227" spans="4:4" x14ac:dyDescent="0.2">
      <c r="D3227" s="59"/>
    </row>
    <row r="3228" spans="4:4" x14ac:dyDescent="0.2">
      <c r="D3228" s="59"/>
    </row>
    <row r="3229" spans="4:4" x14ac:dyDescent="0.2">
      <c r="D3229" s="59"/>
    </row>
    <row r="3230" spans="4:4" x14ac:dyDescent="0.2">
      <c r="D3230" s="59"/>
    </row>
    <row r="3231" spans="4:4" x14ac:dyDescent="0.2">
      <c r="D3231" s="59"/>
    </row>
    <row r="3232" spans="4:4" x14ac:dyDescent="0.2">
      <c r="D3232" s="59"/>
    </row>
    <row r="3233" spans="4:4" x14ac:dyDescent="0.2">
      <c r="D3233" s="59"/>
    </row>
    <row r="3234" spans="4:4" x14ac:dyDescent="0.2">
      <c r="D3234" s="59"/>
    </row>
    <row r="3235" spans="4:4" x14ac:dyDescent="0.2">
      <c r="D3235" s="59"/>
    </row>
    <row r="3236" spans="4:4" x14ac:dyDescent="0.2">
      <c r="D3236" s="59"/>
    </row>
    <row r="3237" spans="4:4" x14ac:dyDescent="0.2">
      <c r="D3237" s="59"/>
    </row>
    <row r="3238" spans="4:4" x14ac:dyDescent="0.2">
      <c r="D3238" s="59"/>
    </row>
    <row r="3239" spans="4:4" x14ac:dyDescent="0.2">
      <c r="D3239" s="59"/>
    </row>
    <row r="3240" spans="4:4" x14ac:dyDescent="0.2">
      <c r="D3240" s="59"/>
    </row>
    <row r="3241" spans="4:4" x14ac:dyDescent="0.2">
      <c r="D3241" s="59"/>
    </row>
    <row r="3242" spans="4:4" x14ac:dyDescent="0.2">
      <c r="D3242" s="59"/>
    </row>
    <row r="3243" spans="4:4" x14ac:dyDescent="0.2">
      <c r="D3243" s="59"/>
    </row>
    <row r="3244" spans="4:4" x14ac:dyDescent="0.2">
      <c r="D3244" s="59"/>
    </row>
    <row r="3245" spans="4:4" x14ac:dyDescent="0.2">
      <c r="D3245" s="59"/>
    </row>
    <row r="3246" spans="4:4" x14ac:dyDescent="0.2">
      <c r="D3246" s="59"/>
    </row>
    <row r="3247" spans="4:4" x14ac:dyDescent="0.2">
      <c r="D3247" s="59"/>
    </row>
    <row r="3248" spans="4:4" x14ac:dyDescent="0.2">
      <c r="D3248" s="59"/>
    </row>
    <row r="3249" spans="4:4" x14ac:dyDescent="0.2">
      <c r="D3249" s="59"/>
    </row>
    <row r="3250" spans="4:4" x14ac:dyDescent="0.2">
      <c r="D3250" s="59"/>
    </row>
    <row r="3251" spans="4:4" x14ac:dyDescent="0.2">
      <c r="D3251" s="59"/>
    </row>
    <row r="3252" spans="4:4" x14ac:dyDescent="0.2">
      <c r="D3252" s="59"/>
    </row>
    <row r="3253" spans="4:4" x14ac:dyDescent="0.2">
      <c r="D3253" s="59"/>
    </row>
    <row r="3254" spans="4:4" x14ac:dyDescent="0.2">
      <c r="D3254" s="59"/>
    </row>
    <row r="3255" spans="4:4" x14ac:dyDescent="0.2">
      <c r="D3255" s="59"/>
    </row>
    <row r="3256" spans="4:4" x14ac:dyDescent="0.2">
      <c r="D3256" s="59"/>
    </row>
    <row r="3257" spans="4:4" x14ac:dyDescent="0.2">
      <c r="D3257" s="59"/>
    </row>
    <row r="3258" spans="4:4" x14ac:dyDescent="0.2">
      <c r="D3258" s="59"/>
    </row>
    <row r="3259" spans="4:4" x14ac:dyDescent="0.2">
      <c r="D3259" s="59"/>
    </row>
    <row r="3260" spans="4:4" x14ac:dyDescent="0.2">
      <c r="D3260" s="59"/>
    </row>
    <row r="3261" spans="4:4" x14ac:dyDescent="0.2">
      <c r="D3261" s="59"/>
    </row>
    <row r="3262" spans="4:4" x14ac:dyDescent="0.2">
      <c r="D3262" s="59"/>
    </row>
    <row r="3263" spans="4:4" x14ac:dyDescent="0.2">
      <c r="D3263" s="59"/>
    </row>
    <row r="3264" spans="4:4" x14ac:dyDescent="0.2">
      <c r="D3264" s="59"/>
    </row>
    <row r="3265" spans="4:4" x14ac:dyDescent="0.2">
      <c r="D3265" s="59"/>
    </row>
    <row r="3266" spans="4:4" x14ac:dyDescent="0.2">
      <c r="D3266" s="59"/>
    </row>
    <row r="3267" spans="4:4" x14ac:dyDescent="0.2">
      <c r="D3267" s="59"/>
    </row>
    <row r="3268" spans="4:4" x14ac:dyDescent="0.2">
      <c r="D3268" s="59"/>
    </row>
    <row r="3269" spans="4:4" x14ac:dyDescent="0.2">
      <c r="D3269" s="59"/>
    </row>
    <row r="3270" spans="4:4" x14ac:dyDescent="0.2">
      <c r="D3270" s="59"/>
    </row>
    <row r="3271" spans="4:4" x14ac:dyDescent="0.2">
      <c r="D3271" s="59"/>
    </row>
    <row r="3272" spans="4:4" x14ac:dyDescent="0.2">
      <c r="D3272" s="59"/>
    </row>
    <row r="3273" spans="4:4" x14ac:dyDescent="0.2">
      <c r="D3273" s="59"/>
    </row>
    <row r="3274" spans="4:4" x14ac:dyDescent="0.2">
      <c r="D3274" s="59"/>
    </row>
    <row r="3275" spans="4:4" x14ac:dyDescent="0.2">
      <c r="D3275" s="59"/>
    </row>
    <row r="3276" spans="4:4" x14ac:dyDescent="0.2">
      <c r="D3276" s="59"/>
    </row>
    <row r="3277" spans="4:4" x14ac:dyDescent="0.2">
      <c r="D3277" s="59"/>
    </row>
    <row r="3278" spans="4:4" x14ac:dyDescent="0.2">
      <c r="D3278" s="59"/>
    </row>
    <row r="3279" spans="4:4" x14ac:dyDescent="0.2">
      <c r="D3279" s="59"/>
    </row>
    <row r="3280" spans="4:4" x14ac:dyDescent="0.2">
      <c r="D3280" s="59"/>
    </row>
    <row r="3281" spans="4:4" x14ac:dyDescent="0.2">
      <c r="D3281" s="59"/>
    </row>
    <row r="3282" spans="4:4" x14ac:dyDescent="0.2">
      <c r="D3282" s="59"/>
    </row>
    <row r="3283" spans="4:4" x14ac:dyDescent="0.2">
      <c r="D3283" s="59"/>
    </row>
    <row r="3284" spans="4:4" x14ac:dyDescent="0.2">
      <c r="D3284" s="59"/>
    </row>
    <row r="3285" spans="4:4" x14ac:dyDescent="0.2">
      <c r="D3285" s="59"/>
    </row>
    <row r="3286" spans="4:4" x14ac:dyDescent="0.2">
      <c r="D3286" s="59"/>
    </row>
    <row r="3287" spans="4:4" x14ac:dyDescent="0.2">
      <c r="D3287" s="59"/>
    </row>
    <row r="3288" spans="4:4" x14ac:dyDescent="0.2">
      <c r="D3288" s="59"/>
    </row>
    <row r="3289" spans="4:4" x14ac:dyDescent="0.2">
      <c r="D3289" s="59"/>
    </row>
    <row r="3290" spans="4:4" x14ac:dyDescent="0.2">
      <c r="D3290" s="59"/>
    </row>
    <row r="3291" spans="4:4" x14ac:dyDescent="0.2">
      <c r="D3291" s="59"/>
    </row>
    <row r="3292" spans="4:4" x14ac:dyDescent="0.2">
      <c r="D3292" s="59"/>
    </row>
    <row r="3293" spans="4:4" x14ac:dyDescent="0.2">
      <c r="D3293" s="59"/>
    </row>
    <row r="3294" spans="4:4" x14ac:dyDescent="0.2">
      <c r="D3294" s="59"/>
    </row>
    <row r="3295" spans="4:4" x14ac:dyDescent="0.2">
      <c r="D3295" s="59"/>
    </row>
    <row r="3296" spans="4:4" x14ac:dyDescent="0.2">
      <c r="D3296" s="59"/>
    </row>
    <row r="3297" spans="4:4" x14ac:dyDescent="0.2">
      <c r="D3297" s="59"/>
    </row>
    <row r="3298" spans="4:4" x14ac:dyDescent="0.2">
      <c r="D3298" s="59"/>
    </row>
    <row r="3299" spans="4:4" x14ac:dyDescent="0.2">
      <c r="D3299" s="59"/>
    </row>
    <row r="3300" spans="4:4" x14ac:dyDescent="0.2">
      <c r="D3300" s="59"/>
    </row>
    <row r="3301" spans="4:4" x14ac:dyDescent="0.2">
      <c r="D3301" s="59"/>
    </row>
    <row r="3302" spans="4:4" x14ac:dyDescent="0.2">
      <c r="D3302" s="59"/>
    </row>
    <row r="3303" spans="4:4" x14ac:dyDescent="0.2">
      <c r="D3303" s="59"/>
    </row>
    <row r="3304" spans="4:4" x14ac:dyDescent="0.2">
      <c r="D3304" s="59"/>
    </row>
    <row r="3305" spans="4:4" x14ac:dyDescent="0.2">
      <c r="D3305" s="59"/>
    </row>
    <row r="3306" spans="4:4" x14ac:dyDescent="0.2">
      <c r="D3306" s="59"/>
    </row>
    <row r="3307" spans="4:4" x14ac:dyDescent="0.2">
      <c r="D3307" s="59"/>
    </row>
    <row r="3308" spans="4:4" x14ac:dyDescent="0.2">
      <c r="D3308" s="59"/>
    </row>
    <row r="3309" spans="4:4" x14ac:dyDescent="0.2">
      <c r="D3309" s="59"/>
    </row>
    <row r="3310" spans="4:4" x14ac:dyDescent="0.2">
      <c r="D3310" s="59"/>
    </row>
    <row r="3311" spans="4:4" x14ac:dyDescent="0.2">
      <c r="D3311" s="59"/>
    </row>
    <row r="3312" spans="4:4" x14ac:dyDescent="0.2">
      <c r="D3312" s="59"/>
    </row>
    <row r="3313" spans="4:4" x14ac:dyDescent="0.2">
      <c r="D3313" s="59"/>
    </row>
    <row r="3314" spans="4:4" x14ac:dyDescent="0.2">
      <c r="D3314" s="59"/>
    </row>
    <row r="3315" spans="4:4" x14ac:dyDescent="0.2">
      <c r="D3315" s="59"/>
    </row>
    <row r="3316" spans="4:4" x14ac:dyDescent="0.2">
      <c r="D3316" s="59"/>
    </row>
    <row r="3317" spans="4:4" x14ac:dyDescent="0.2">
      <c r="D3317" s="59"/>
    </row>
    <row r="3318" spans="4:4" x14ac:dyDescent="0.2">
      <c r="D3318" s="59"/>
    </row>
    <row r="3319" spans="4:4" x14ac:dyDescent="0.2">
      <c r="D3319" s="59"/>
    </row>
    <row r="3320" spans="4:4" x14ac:dyDescent="0.2">
      <c r="D3320" s="59"/>
    </row>
    <row r="3321" spans="4:4" x14ac:dyDescent="0.2">
      <c r="D3321" s="59"/>
    </row>
    <row r="3322" spans="4:4" x14ac:dyDescent="0.2">
      <c r="D3322" s="59"/>
    </row>
    <row r="3323" spans="4:4" x14ac:dyDescent="0.2">
      <c r="D3323" s="59"/>
    </row>
    <row r="3324" spans="4:4" x14ac:dyDescent="0.2">
      <c r="D3324" s="59"/>
    </row>
    <row r="3325" spans="4:4" x14ac:dyDescent="0.2">
      <c r="D3325" s="59"/>
    </row>
    <row r="3326" spans="4:4" x14ac:dyDescent="0.2">
      <c r="D3326" s="59"/>
    </row>
    <row r="3327" spans="4:4" x14ac:dyDescent="0.2">
      <c r="D3327" s="59"/>
    </row>
    <row r="3328" spans="4:4" x14ac:dyDescent="0.2">
      <c r="D3328" s="59"/>
    </row>
    <row r="3329" spans="4:4" x14ac:dyDescent="0.2">
      <c r="D3329" s="59"/>
    </row>
    <row r="3330" spans="4:4" x14ac:dyDescent="0.2">
      <c r="D3330" s="59"/>
    </row>
    <row r="3331" spans="4:4" x14ac:dyDescent="0.2">
      <c r="D3331" s="59"/>
    </row>
    <row r="3332" spans="4:4" x14ac:dyDescent="0.2">
      <c r="D3332" s="59"/>
    </row>
    <row r="3333" spans="4:4" x14ac:dyDescent="0.2">
      <c r="D3333" s="59"/>
    </row>
    <row r="3334" spans="4:4" x14ac:dyDescent="0.2">
      <c r="D3334" s="59"/>
    </row>
    <row r="3335" spans="4:4" x14ac:dyDescent="0.2">
      <c r="D3335" s="59"/>
    </row>
    <row r="3336" spans="4:4" x14ac:dyDescent="0.2">
      <c r="D3336" s="59"/>
    </row>
    <row r="3337" spans="4:4" x14ac:dyDescent="0.2">
      <c r="D3337" s="59"/>
    </row>
    <row r="3338" spans="4:4" x14ac:dyDescent="0.2">
      <c r="D3338" s="59"/>
    </row>
    <row r="3339" spans="4:4" x14ac:dyDescent="0.2">
      <c r="D3339" s="59"/>
    </row>
    <row r="3340" spans="4:4" x14ac:dyDescent="0.2">
      <c r="D3340" s="59"/>
    </row>
    <row r="3341" spans="4:4" x14ac:dyDescent="0.2">
      <c r="D3341" s="59"/>
    </row>
    <row r="3342" spans="4:4" x14ac:dyDescent="0.2">
      <c r="D3342" s="59"/>
    </row>
    <row r="3343" spans="4:4" x14ac:dyDescent="0.2">
      <c r="D3343" s="59"/>
    </row>
    <row r="3344" spans="4:4" x14ac:dyDescent="0.2">
      <c r="D3344" s="59"/>
    </row>
    <row r="3345" spans="4:4" x14ac:dyDescent="0.2">
      <c r="D3345" s="59"/>
    </row>
    <row r="3346" spans="4:4" x14ac:dyDescent="0.2">
      <c r="D3346" s="59"/>
    </row>
    <row r="3347" spans="4:4" x14ac:dyDescent="0.2">
      <c r="D3347" s="59"/>
    </row>
    <row r="3348" spans="4:4" x14ac:dyDescent="0.2">
      <c r="D3348" s="59"/>
    </row>
    <row r="3349" spans="4:4" x14ac:dyDescent="0.2">
      <c r="D3349" s="59"/>
    </row>
    <row r="3350" spans="4:4" x14ac:dyDescent="0.2">
      <c r="D3350" s="59"/>
    </row>
    <row r="3351" spans="4:4" x14ac:dyDescent="0.2">
      <c r="D3351" s="59"/>
    </row>
    <row r="3352" spans="4:4" x14ac:dyDescent="0.2">
      <c r="D3352" s="59"/>
    </row>
    <row r="3353" spans="4:4" x14ac:dyDescent="0.2">
      <c r="D3353" s="59"/>
    </row>
    <row r="3354" spans="4:4" x14ac:dyDescent="0.2">
      <c r="D3354" s="59"/>
    </row>
    <row r="3355" spans="4:4" x14ac:dyDescent="0.2">
      <c r="D3355" s="59"/>
    </row>
    <row r="3356" spans="4:4" x14ac:dyDescent="0.2">
      <c r="D3356" s="59"/>
    </row>
    <row r="3357" spans="4:4" x14ac:dyDescent="0.2">
      <c r="D3357" s="59"/>
    </row>
    <row r="3358" spans="4:4" x14ac:dyDescent="0.2">
      <c r="D3358" s="59"/>
    </row>
    <row r="3359" spans="4:4" x14ac:dyDescent="0.2">
      <c r="D3359" s="59"/>
    </row>
    <row r="3360" spans="4:4" x14ac:dyDescent="0.2">
      <c r="D3360" s="59"/>
    </row>
    <row r="3361" spans="4:4" x14ac:dyDescent="0.2">
      <c r="D3361" s="59"/>
    </row>
    <row r="3362" spans="4:4" x14ac:dyDescent="0.2">
      <c r="D3362" s="59"/>
    </row>
    <row r="3363" spans="4:4" x14ac:dyDescent="0.2">
      <c r="D3363" s="59"/>
    </row>
    <row r="3364" spans="4:4" x14ac:dyDescent="0.2">
      <c r="D3364" s="59"/>
    </row>
    <row r="3365" spans="4:4" x14ac:dyDescent="0.2">
      <c r="D3365" s="59"/>
    </row>
    <row r="3366" spans="4:4" x14ac:dyDescent="0.2">
      <c r="D3366" s="59"/>
    </row>
    <row r="3367" spans="4:4" x14ac:dyDescent="0.2">
      <c r="D3367" s="59"/>
    </row>
    <row r="3368" spans="4:4" x14ac:dyDescent="0.2">
      <c r="D3368" s="59"/>
    </row>
    <row r="3369" spans="4:4" x14ac:dyDescent="0.2">
      <c r="D3369" s="59"/>
    </row>
    <row r="3370" spans="4:4" x14ac:dyDescent="0.2">
      <c r="D3370" s="59"/>
    </row>
    <row r="3371" spans="4:4" x14ac:dyDescent="0.2">
      <c r="D3371" s="59"/>
    </row>
    <row r="3372" spans="4:4" x14ac:dyDescent="0.2">
      <c r="D3372" s="59"/>
    </row>
    <row r="3373" spans="4:4" x14ac:dyDescent="0.2">
      <c r="D3373" s="59"/>
    </row>
    <row r="3374" spans="4:4" x14ac:dyDescent="0.2">
      <c r="D3374" s="59"/>
    </row>
    <row r="3375" spans="4:4" x14ac:dyDescent="0.2">
      <c r="D3375" s="59"/>
    </row>
    <row r="3376" spans="4:4" x14ac:dyDescent="0.2">
      <c r="D3376" s="59"/>
    </row>
    <row r="3377" spans="4:4" x14ac:dyDescent="0.2">
      <c r="D3377" s="59"/>
    </row>
    <row r="3378" spans="4:4" x14ac:dyDescent="0.2">
      <c r="D3378" s="59"/>
    </row>
    <row r="3379" spans="4:4" x14ac:dyDescent="0.2">
      <c r="D3379" s="59"/>
    </row>
    <row r="3380" spans="4:4" x14ac:dyDescent="0.2">
      <c r="D3380" s="59"/>
    </row>
    <row r="3381" spans="4:4" x14ac:dyDescent="0.2">
      <c r="D3381" s="59"/>
    </row>
    <row r="3382" spans="4:4" x14ac:dyDescent="0.2">
      <c r="D3382" s="59"/>
    </row>
    <row r="3383" spans="4:4" x14ac:dyDescent="0.2">
      <c r="D3383" s="59"/>
    </row>
    <row r="3384" spans="4:4" x14ac:dyDescent="0.2">
      <c r="D3384" s="59"/>
    </row>
    <row r="3385" spans="4:4" x14ac:dyDescent="0.2">
      <c r="D3385" s="59"/>
    </row>
    <row r="3386" spans="4:4" x14ac:dyDescent="0.2">
      <c r="D3386" s="59"/>
    </row>
    <row r="3387" spans="4:4" x14ac:dyDescent="0.2">
      <c r="D3387" s="59"/>
    </row>
    <row r="3388" spans="4:4" x14ac:dyDescent="0.2">
      <c r="D3388" s="59"/>
    </row>
    <row r="3389" spans="4:4" x14ac:dyDescent="0.2">
      <c r="D3389" s="59"/>
    </row>
    <row r="3390" spans="4:4" x14ac:dyDescent="0.2">
      <c r="D3390" s="59"/>
    </row>
    <row r="3391" spans="4:4" x14ac:dyDescent="0.2">
      <c r="D3391" s="59"/>
    </row>
    <row r="3392" spans="4:4" x14ac:dyDescent="0.2">
      <c r="D3392" s="59"/>
    </row>
    <row r="3393" spans="4:4" x14ac:dyDescent="0.2">
      <c r="D3393" s="59"/>
    </row>
    <row r="3394" spans="4:4" x14ac:dyDescent="0.2">
      <c r="D3394" s="59"/>
    </row>
    <row r="3395" spans="4:4" x14ac:dyDescent="0.2">
      <c r="D3395" s="59"/>
    </row>
    <row r="3396" spans="4:4" x14ac:dyDescent="0.2">
      <c r="D3396" s="59"/>
    </row>
    <row r="3397" spans="4:4" x14ac:dyDescent="0.2">
      <c r="D3397" s="59"/>
    </row>
    <row r="3398" spans="4:4" x14ac:dyDescent="0.2">
      <c r="D3398" s="59"/>
    </row>
    <row r="3399" spans="4:4" x14ac:dyDescent="0.2">
      <c r="D3399" s="59"/>
    </row>
    <row r="3400" spans="4:4" x14ac:dyDescent="0.2">
      <c r="D3400" s="59"/>
    </row>
    <row r="3401" spans="4:4" x14ac:dyDescent="0.2">
      <c r="D3401" s="59"/>
    </row>
    <row r="3402" spans="4:4" x14ac:dyDescent="0.2">
      <c r="D3402" s="59"/>
    </row>
    <row r="3403" spans="4:4" x14ac:dyDescent="0.2">
      <c r="D3403" s="59"/>
    </row>
    <row r="3404" spans="4:4" x14ac:dyDescent="0.2">
      <c r="D3404" s="59"/>
    </row>
    <row r="3405" spans="4:4" x14ac:dyDescent="0.2">
      <c r="D3405" s="59"/>
    </row>
    <row r="3406" spans="4:4" x14ac:dyDescent="0.2">
      <c r="D3406" s="59"/>
    </row>
    <row r="3407" spans="4:4" x14ac:dyDescent="0.2">
      <c r="D3407" s="59"/>
    </row>
    <row r="3408" spans="4:4" x14ac:dyDescent="0.2">
      <c r="D3408" s="59"/>
    </row>
    <row r="3409" spans="4:4" x14ac:dyDescent="0.2">
      <c r="D3409" s="59"/>
    </row>
    <row r="3410" spans="4:4" x14ac:dyDescent="0.2">
      <c r="D3410" s="59"/>
    </row>
    <row r="3411" spans="4:4" x14ac:dyDescent="0.2">
      <c r="D3411" s="59"/>
    </row>
    <row r="3412" spans="4:4" x14ac:dyDescent="0.2">
      <c r="D3412" s="59"/>
    </row>
    <row r="3413" spans="4:4" x14ac:dyDescent="0.2">
      <c r="D3413" s="59"/>
    </row>
    <row r="3414" spans="4:4" x14ac:dyDescent="0.2">
      <c r="D3414" s="59"/>
    </row>
    <row r="3415" spans="4:4" x14ac:dyDescent="0.2">
      <c r="D3415" s="59"/>
    </row>
    <row r="3416" spans="4:4" x14ac:dyDescent="0.2">
      <c r="D3416" s="59"/>
    </row>
    <row r="3417" spans="4:4" x14ac:dyDescent="0.2">
      <c r="D3417" s="59"/>
    </row>
    <row r="3418" spans="4:4" x14ac:dyDescent="0.2">
      <c r="D3418" s="59"/>
    </row>
    <row r="3419" spans="4:4" x14ac:dyDescent="0.2">
      <c r="D3419" s="59"/>
    </row>
    <row r="3420" spans="4:4" x14ac:dyDescent="0.2">
      <c r="D3420" s="59"/>
    </row>
    <row r="3421" spans="4:4" x14ac:dyDescent="0.2">
      <c r="D3421" s="59"/>
    </row>
    <row r="3422" spans="4:4" x14ac:dyDescent="0.2">
      <c r="D3422" s="59"/>
    </row>
    <row r="3423" spans="4:4" x14ac:dyDescent="0.2">
      <c r="D3423" s="59"/>
    </row>
    <row r="3424" spans="4:4" x14ac:dyDescent="0.2">
      <c r="D3424" s="59"/>
    </row>
    <row r="3425" spans="4:4" x14ac:dyDescent="0.2">
      <c r="D3425" s="59"/>
    </row>
    <row r="3426" spans="4:4" x14ac:dyDescent="0.2">
      <c r="D3426" s="59"/>
    </row>
    <row r="3427" spans="4:4" x14ac:dyDescent="0.2">
      <c r="D3427" s="59"/>
    </row>
    <row r="3428" spans="4:4" x14ac:dyDescent="0.2">
      <c r="D3428" s="59"/>
    </row>
    <row r="3429" spans="4:4" x14ac:dyDescent="0.2">
      <c r="D3429" s="59"/>
    </row>
    <row r="3430" spans="4:4" x14ac:dyDescent="0.2">
      <c r="D3430" s="59"/>
    </row>
    <row r="3431" spans="4:4" x14ac:dyDescent="0.2">
      <c r="D3431" s="59"/>
    </row>
    <row r="3432" spans="4:4" x14ac:dyDescent="0.2">
      <c r="D3432" s="59"/>
    </row>
    <row r="3433" spans="4:4" x14ac:dyDescent="0.2">
      <c r="D3433" s="59"/>
    </row>
    <row r="3434" spans="4:4" x14ac:dyDescent="0.2">
      <c r="D3434" s="59"/>
    </row>
    <row r="3435" spans="4:4" x14ac:dyDescent="0.2">
      <c r="D3435" s="59"/>
    </row>
    <row r="3436" spans="4:4" x14ac:dyDescent="0.2">
      <c r="D3436" s="59"/>
    </row>
    <row r="3437" spans="4:4" x14ac:dyDescent="0.2">
      <c r="D3437" s="59"/>
    </row>
    <row r="3438" spans="4:4" x14ac:dyDescent="0.2">
      <c r="D3438" s="59"/>
    </row>
    <row r="3439" spans="4:4" x14ac:dyDescent="0.2">
      <c r="D3439" s="59"/>
    </row>
    <row r="3440" spans="4:4" x14ac:dyDescent="0.2">
      <c r="D3440" s="59"/>
    </row>
    <row r="3441" spans="4:4" x14ac:dyDescent="0.2">
      <c r="D3441" s="59"/>
    </row>
    <row r="3442" spans="4:4" x14ac:dyDescent="0.2">
      <c r="D3442" s="59"/>
    </row>
    <row r="3443" spans="4:4" x14ac:dyDescent="0.2">
      <c r="D3443" s="59"/>
    </row>
    <row r="3444" spans="4:4" x14ac:dyDescent="0.2">
      <c r="D3444" s="59"/>
    </row>
    <row r="3445" spans="4:4" x14ac:dyDescent="0.2">
      <c r="D3445" s="59"/>
    </row>
    <row r="3446" spans="4:4" x14ac:dyDescent="0.2">
      <c r="D3446" s="59"/>
    </row>
    <row r="3447" spans="4:4" x14ac:dyDescent="0.2">
      <c r="D3447" s="59"/>
    </row>
    <row r="3448" spans="4:4" x14ac:dyDescent="0.2">
      <c r="D3448" s="59"/>
    </row>
    <row r="3449" spans="4:4" x14ac:dyDescent="0.2">
      <c r="D3449" s="59"/>
    </row>
    <row r="3450" spans="4:4" x14ac:dyDescent="0.2">
      <c r="D3450" s="59"/>
    </row>
    <row r="3451" spans="4:4" x14ac:dyDescent="0.2">
      <c r="D3451" s="59"/>
    </row>
    <row r="3452" spans="4:4" x14ac:dyDescent="0.2">
      <c r="D3452" s="59"/>
    </row>
    <row r="3453" spans="4:4" x14ac:dyDescent="0.2">
      <c r="D3453" s="59"/>
    </row>
    <row r="3454" spans="4:4" x14ac:dyDescent="0.2">
      <c r="D3454" s="59"/>
    </row>
    <row r="3455" spans="4:4" x14ac:dyDescent="0.2">
      <c r="D3455" s="59"/>
    </row>
    <row r="3456" spans="4:4" x14ac:dyDescent="0.2">
      <c r="D3456" s="59"/>
    </row>
    <row r="3457" spans="4:4" x14ac:dyDescent="0.2">
      <c r="D3457" s="59"/>
    </row>
    <row r="3458" spans="4:4" x14ac:dyDescent="0.2">
      <c r="D3458" s="59"/>
    </row>
    <row r="3459" spans="4:4" x14ac:dyDescent="0.2">
      <c r="D3459" s="59"/>
    </row>
    <row r="3460" spans="4:4" x14ac:dyDescent="0.2">
      <c r="D3460" s="59"/>
    </row>
    <row r="3461" spans="4:4" x14ac:dyDescent="0.2">
      <c r="D3461" s="59"/>
    </row>
    <row r="3462" spans="4:4" x14ac:dyDescent="0.2">
      <c r="D3462" s="59"/>
    </row>
    <row r="3463" spans="4:4" x14ac:dyDescent="0.2">
      <c r="D3463" s="59"/>
    </row>
    <row r="3464" spans="4:4" x14ac:dyDescent="0.2">
      <c r="D3464" s="59"/>
    </row>
    <row r="3465" spans="4:4" x14ac:dyDescent="0.2">
      <c r="D3465" s="59"/>
    </row>
    <row r="3466" spans="4:4" x14ac:dyDescent="0.2">
      <c r="D3466" s="59"/>
    </row>
    <row r="3467" spans="4:4" x14ac:dyDescent="0.2">
      <c r="D3467" s="59"/>
    </row>
    <row r="3468" spans="4:4" x14ac:dyDescent="0.2">
      <c r="D3468" s="59"/>
    </row>
    <row r="3469" spans="4:4" x14ac:dyDescent="0.2">
      <c r="D3469" s="59"/>
    </row>
    <row r="3470" spans="4:4" x14ac:dyDescent="0.2">
      <c r="D3470" s="59"/>
    </row>
    <row r="3471" spans="4:4" x14ac:dyDescent="0.2">
      <c r="D3471" s="59"/>
    </row>
    <row r="3472" spans="4:4" x14ac:dyDescent="0.2">
      <c r="D3472" s="59"/>
    </row>
    <row r="3473" spans="4:4" x14ac:dyDescent="0.2">
      <c r="D3473" s="59"/>
    </row>
    <row r="3474" spans="4:4" x14ac:dyDescent="0.2">
      <c r="D3474" s="59"/>
    </row>
    <row r="3475" spans="4:4" x14ac:dyDescent="0.2">
      <c r="D3475" s="59"/>
    </row>
    <row r="3476" spans="4:4" x14ac:dyDescent="0.2">
      <c r="D3476" s="59"/>
    </row>
    <row r="3477" spans="4:4" x14ac:dyDescent="0.2">
      <c r="D3477" s="59"/>
    </row>
    <row r="3478" spans="4:4" x14ac:dyDescent="0.2">
      <c r="D3478" s="59"/>
    </row>
    <row r="3479" spans="4:4" x14ac:dyDescent="0.2">
      <c r="D3479" s="59"/>
    </row>
    <row r="3480" spans="4:4" x14ac:dyDescent="0.2">
      <c r="D3480" s="59"/>
    </row>
    <row r="3481" spans="4:4" x14ac:dyDescent="0.2">
      <c r="D3481" s="59"/>
    </row>
    <row r="3482" spans="4:4" x14ac:dyDescent="0.2">
      <c r="D3482" s="59"/>
    </row>
    <row r="3483" spans="4:4" x14ac:dyDescent="0.2">
      <c r="D3483" s="59"/>
    </row>
    <row r="3484" spans="4:4" x14ac:dyDescent="0.2">
      <c r="D3484" s="59"/>
    </row>
    <row r="3485" spans="4:4" x14ac:dyDescent="0.2">
      <c r="D3485" s="59"/>
    </row>
    <row r="3486" spans="4:4" x14ac:dyDescent="0.2">
      <c r="D3486" s="59"/>
    </row>
    <row r="3487" spans="4:4" x14ac:dyDescent="0.2">
      <c r="D3487" s="59"/>
    </row>
    <row r="3488" spans="4:4" x14ac:dyDescent="0.2">
      <c r="D3488" s="59"/>
    </row>
    <row r="3489" spans="4:4" x14ac:dyDescent="0.2">
      <c r="D3489" s="59"/>
    </row>
    <row r="3490" spans="4:4" x14ac:dyDescent="0.2">
      <c r="D3490" s="59"/>
    </row>
    <row r="3491" spans="4:4" x14ac:dyDescent="0.2">
      <c r="D3491" s="59"/>
    </row>
    <row r="3492" spans="4:4" x14ac:dyDescent="0.2">
      <c r="D3492" s="59"/>
    </row>
    <row r="3493" spans="4:4" x14ac:dyDescent="0.2">
      <c r="D3493" s="59"/>
    </row>
    <row r="3494" spans="4:4" x14ac:dyDescent="0.2">
      <c r="D3494" s="59"/>
    </row>
    <row r="3495" spans="4:4" x14ac:dyDescent="0.2">
      <c r="D3495" s="59"/>
    </row>
    <row r="3496" spans="4:4" x14ac:dyDescent="0.2">
      <c r="D3496" s="59"/>
    </row>
    <row r="3497" spans="4:4" x14ac:dyDescent="0.2">
      <c r="D3497" s="59"/>
    </row>
    <row r="3498" spans="4:4" x14ac:dyDescent="0.2">
      <c r="D3498" s="59"/>
    </row>
    <row r="3499" spans="4:4" x14ac:dyDescent="0.2">
      <c r="D3499" s="59"/>
    </row>
    <row r="3500" spans="4:4" x14ac:dyDescent="0.2">
      <c r="D3500" s="59"/>
    </row>
    <row r="3501" spans="4:4" x14ac:dyDescent="0.2">
      <c r="D3501" s="59"/>
    </row>
    <row r="3502" spans="4:4" x14ac:dyDescent="0.2">
      <c r="D3502" s="59"/>
    </row>
    <row r="3503" spans="4:4" x14ac:dyDescent="0.2">
      <c r="D3503" s="59"/>
    </row>
    <row r="3504" spans="4:4" x14ac:dyDescent="0.2">
      <c r="D3504" s="59"/>
    </row>
    <row r="3505" spans="4:4" x14ac:dyDescent="0.2">
      <c r="D3505" s="59"/>
    </row>
    <row r="3506" spans="4:4" x14ac:dyDescent="0.2">
      <c r="D3506" s="59"/>
    </row>
    <row r="3507" spans="4:4" x14ac:dyDescent="0.2">
      <c r="D3507" s="59"/>
    </row>
    <row r="3508" spans="4:4" x14ac:dyDescent="0.2">
      <c r="D3508" s="59"/>
    </row>
    <row r="3509" spans="4:4" x14ac:dyDescent="0.2">
      <c r="D3509" s="59"/>
    </row>
    <row r="3510" spans="4:4" x14ac:dyDescent="0.2">
      <c r="D3510" s="59"/>
    </row>
    <row r="3511" spans="4:4" x14ac:dyDescent="0.2">
      <c r="D3511" s="59"/>
    </row>
    <row r="3512" spans="4:4" x14ac:dyDescent="0.2">
      <c r="D3512" s="59"/>
    </row>
    <row r="3513" spans="4:4" x14ac:dyDescent="0.2">
      <c r="D3513" s="59"/>
    </row>
    <row r="3514" spans="4:4" x14ac:dyDescent="0.2">
      <c r="D3514" s="59"/>
    </row>
    <row r="3515" spans="4:4" x14ac:dyDescent="0.2">
      <c r="D3515" s="59"/>
    </row>
    <row r="3516" spans="4:4" x14ac:dyDescent="0.2">
      <c r="D3516" s="59"/>
    </row>
    <row r="3517" spans="4:4" x14ac:dyDescent="0.2">
      <c r="D3517" s="59"/>
    </row>
    <row r="3518" spans="4:4" x14ac:dyDescent="0.2">
      <c r="D3518" s="59"/>
    </row>
    <row r="3519" spans="4:4" x14ac:dyDescent="0.2">
      <c r="D3519" s="59"/>
    </row>
    <row r="3520" spans="4:4" x14ac:dyDescent="0.2">
      <c r="D3520" s="59"/>
    </row>
    <row r="3521" spans="4:4" x14ac:dyDescent="0.2">
      <c r="D3521" s="59"/>
    </row>
    <row r="3522" spans="4:4" x14ac:dyDescent="0.2">
      <c r="D3522" s="59"/>
    </row>
    <row r="3523" spans="4:4" x14ac:dyDescent="0.2">
      <c r="D3523" s="59"/>
    </row>
    <row r="3524" spans="4:4" x14ac:dyDescent="0.2">
      <c r="D3524" s="59"/>
    </row>
    <row r="3525" spans="4:4" x14ac:dyDescent="0.2">
      <c r="D3525" s="59"/>
    </row>
    <row r="3526" spans="4:4" x14ac:dyDescent="0.2">
      <c r="D3526" s="59"/>
    </row>
    <row r="3527" spans="4:4" x14ac:dyDescent="0.2">
      <c r="D3527" s="59"/>
    </row>
    <row r="3528" spans="4:4" x14ac:dyDescent="0.2">
      <c r="D3528" s="59"/>
    </row>
    <row r="3529" spans="4:4" x14ac:dyDescent="0.2">
      <c r="D3529" s="59"/>
    </row>
    <row r="3530" spans="4:4" x14ac:dyDescent="0.2">
      <c r="D3530" s="59"/>
    </row>
    <row r="3531" spans="4:4" x14ac:dyDescent="0.2">
      <c r="D3531" s="59"/>
    </row>
    <row r="3532" spans="4:4" x14ac:dyDescent="0.2">
      <c r="D3532" s="59"/>
    </row>
    <row r="3533" spans="4:4" x14ac:dyDescent="0.2">
      <c r="D3533" s="59"/>
    </row>
    <row r="3534" spans="4:4" x14ac:dyDescent="0.2">
      <c r="D3534" s="59"/>
    </row>
    <row r="3535" spans="4:4" x14ac:dyDescent="0.2">
      <c r="D3535" s="59"/>
    </row>
    <row r="3536" spans="4:4" x14ac:dyDescent="0.2">
      <c r="D3536" s="59"/>
    </row>
    <row r="3537" spans="4:4" x14ac:dyDescent="0.2">
      <c r="D3537" s="59"/>
    </row>
    <row r="3538" spans="4:4" x14ac:dyDescent="0.2">
      <c r="D3538" s="59"/>
    </row>
    <row r="3539" spans="4:4" x14ac:dyDescent="0.2">
      <c r="D3539" s="59"/>
    </row>
    <row r="3540" spans="4:4" x14ac:dyDescent="0.2">
      <c r="D3540" s="59"/>
    </row>
    <row r="3541" spans="4:4" x14ac:dyDescent="0.2">
      <c r="D3541" s="59"/>
    </row>
    <row r="3542" spans="4:4" x14ac:dyDescent="0.2">
      <c r="D3542" s="59"/>
    </row>
    <row r="3543" spans="4:4" x14ac:dyDescent="0.2">
      <c r="D3543" s="59"/>
    </row>
    <row r="3544" spans="4:4" x14ac:dyDescent="0.2">
      <c r="D3544" s="59"/>
    </row>
    <row r="3545" spans="4:4" x14ac:dyDescent="0.2">
      <c r="D3545" s="59"/>
    </row>
    <row r="3546" spans="4:4" x14ac:dyDescent="0.2">
      <c r="D3546" s="59"/>
    </row>
    <row r="3547" spans="4:4" x14ac:dyDescent="0.2">
      <c r="D3547" s="59"/>
    </row>
    <row r="3548" spans="4:4" x14ac:dyDescent="0.2">
      <c r="D3548" s="59"/>
    </row>
    <row r="3549" spans="4:4" x14ac:dyDescent="0.2">
      <c r="D3549" s="59"/>
    </row>
    <row r="3550" spans="4:4" x14ac:dyDescent="0.2">
      <c r="D3550" s="59"/>
    </row>
    <row r="3551" spans="4:4" x14ac:dyDescent="0.2">
      <c r="D3551" s="59"/>
    </row>
    <row r="3552" spans="4:4" x14ac:dyDescent="0.2">
      <c r="D3552" s="59"/>
    </row>
    <row r="3553" spans="4:4" x14ac:dyDescent="0.2">
      <c r="D3553" s="59"/>
    </row>
    <row r="3554" spans="4:4" x14ac:dyDescent="0.2">
      <c r="D3554" s="59"/>
    </row>
    <row r="3555" spans="4:4" x14ac:dyDescent="0.2">
      <c r="D3555" s="59"/>
    </row>
    <row r="3556" spans="4:4" x14ac:dyDescent="0.2">
      <c r="D3556" s="59"/>
    </row>
    <row r="3557" spans="4:4" x14ac:dyDescent="0.2">
      <c r="D3557" s="59"/>
    </row>
    <row r="3558" spans="4:4" x14ac:dyDescent="0.2">
      <c r="D3558" s="59"/>
    </row>
    <row r="3559" spans="4:4" x14ac:dyDescent="0.2">
      <c r="D3559" s="59"/>
    </row>
    <row r="3560" spans="4:4" x14ac:dyDescent="0.2">
      <c r="D3560" s="59"/>
    </row>
    <row r="3561" spans="4:4" x14ac:dyDescent="0.2">
      <c r="D3561" s="59"/>
    </row>
    <row r="3562" spans="4:4" x14ac:dyDescent="0.2">
      <c r="D3562" s="59"/>
    </row>
    <row r="3563" spans="4:4" x14ac:dyDescent="0.2">
      <c r="D3563" s="59"/>
    </row>
    <row r="3564" spans="4:4" x14ac:dyDescent="0.2">
      <c r="D3564" s="59"/>
    </row>
    <row r="3565" spans="4:4" x14ac:dyDescent="0.2">
      <c r="D3565" s="59"/>
    </row>
    <row r="3566" spans="4:4" x14ac:dyDescent="0.2">
      <c r="D3566" s="59"/>
    </row>
    <row r="3567" spans="4:4" x14ac:dyDescent="0.2">
      <c r="D3567" s="59"/>
    </row>
    <row r="3568" spans="4:4" x14ac:dyDescent="0.2">
      <c r="D3568" s="59"/>
    </row>
    <row r="3569" spans="4:4" x14ac:dyDescent="0.2">
      <c r="D3569" s="59"/>
    </row>
    <row r="3570" spans="4:4" x14ac:dyDescent="0.2">
      <c r="D3570" s="59"/>
    </row>
    <row r="3571" spans="4:4" x14ac:dyDescent="0.2">
      <c r="D3571" s="59"/>
    </row>
    <row r="3572" spans="4:4" x14ac:dyDescent="0.2">
      <c r="D3572" s="59"/>
    </row>
    <row r="3573" spans="4:4" x14ac:dyDescent="0.2">
      <c r="D3573" s="59"/>
    </row>
    <row r="3574" spans="4:4" x14ac:dyDescent="0.2">
      <c r="D3574" s="59"/>
    </row>
    <row r="3575" spans="4:4" x14ac:dyDescent="0.2">
      <c r="D3575" s="59"/>
    </row>
    <row r="3576" spans="4:4" x14ac:dyDescent="0.2">
      <c r="D3576" s="59"/>
    </row>
    <row r="3577" spans="4:4" x14ac:dyDescent="0.2">
      <c r="D3577" s="59"/>
    </row>
    <row r="3578" spans="4:4" x14ac:dyDescent="0.2">
      <c r="D3578" s="59"/>
    </row>
    <row r="3579" spans="4:4" x14ac:dyDescent="0.2">
      <c r="D3579" s="59"/>
    </row>
    <row r="3580" spans="4:4" x14ac:dyDescent="0.2">
      <c r="D3580" s="59"/>
    </row>
    <row r="3581" spans="4:4" x14ac:dyDescent="0.2">
      <c r="D3581" s="59"/>
    </row>
    <row r="3582" spans="4:4" x14ac:dyDescent="0.2">
      <c r="D3582" s="59"/>
    </row>
    <row r="3583" spans="4:4" x14ac:dyDescent="0.2">
      <c r="D3583" s="59"/>
    </row>
    <row r="3584" spans="4:4" x14ac:dyDescent="0.2">
      <c r="D3584" s="59"/>
    </row>
    <row r="3585" spans="4:4" x14ac:dyDescent="0.2">
      <c r="D3585" s="59"/>
    </row>
    <row r="3586" spans="4:4" x14ac:dyDescent="0.2">
      <c r="D3586" s="59"/>
    </row>
    <row r="3587" spans="4:4" x14ac:dyDescent="0.2">
      <c r="D3587" s="59"/>
    </row>
    <row r="3588" spans="4:4" x14ac:dyDescent="0.2">
      <c r="D3588" s="59"/>
    </row>
    <row r="3589" spans="4:4" x14ac:dyDescent="0.2">
      <c r="D3589" s="59"/>
    </row>
    <row r="3590" spans="4:4" x14ac:dyDescent="0.2">
      <c r="D3590" s="59"/>
    </row>
    <row r="3591" spans="4:4" x14ac:dyDescent="0.2">
      <c r="D3591" s="59"/>
    </row>
    <row r="3592" spans="4:4" x14ac:dyDescent="0.2">
      <c r="D3592" s="59"/>
    </row>
    <row r="3593" spans="4:4" x14ac:dyDescent="0.2">
      <c r="D3593" s="59"/>
    </row>
    <row r="3594" spans="4:4" x14ac:dyDescent="0.2">
      <c r="D3594" s="59"/>
    </row>
    <row r="3595" spans="4:4" x14ac:dyDescent="0.2">
      <c r="D3595" s="59"/>
    </row>
    <row r="3596" spans="4:4" x14ac:dyDescent="0.2">
      <c r="D3596" s="59"/>
    </row>
    <row r="3597" spans="4:4" x14ac:dyDescent="0.2">
      <c r="D3597" s="59"/>
    </row>
    <row r="3598" spans="4:4" x14ac:dyDescent="0.2">
      <c r="D3598" s="59"/>
    </row>
    <row r="3599" spans="4:4" x14ac:dyDescent="0.2">
      <c r="D3599" s="59"/>
    </row>
    <row r="3600" spans="4:4" x14ac:dyDescent="0.2">
      <c r="D3600" s="59"/>
    </row>
    <row r="3601" spans="4:4" x14ac:dyDescent="0.2">
      <c r="D3601" s="59"/>
    </row>
    <row r="3602" spans="4:4" x14ac:dyDescent="0.2">
      <c r="D3602" s="59"/>
    </row>
    <row r="3603" spans="4:4" x14ac:dyDescent="0.2">
      <c r="D3603" s="59"/>
    </row>
    <row r="3604" spans="4:4" x14ac:dyDescent="0.2">
      <c r="D3604" s="59"/>
    </row>
    <row r="3605" spans="4:4" x14ac:dyDescent="0.2">
      <c r="D3605" s="59"/>
    </row>
    <row r="3606" spans="4:4" x14ac:dyDescent="0.2">
      <c r="D3606" s="59"/>
    </row>
    <row r="3607" spans="4:4" x14ac:dyDescent="0.2">
      <c r="D3607" s="59"/>
    </row>
    <row r="3608" spans="4:4" x14ac:dyDescent="0.2">
      <c r="D3608" s="59"/>
    </row>
    <row r="3609" spans="4:4" x14ac:dyDescent="0.2">
      <c r="D3609" s="59"/>
    </row>
    <row r="3610" spans="4:4" x14ac:dyDescent="0.2">
      <c r="D3610" s="59"/>
    </row>
    <row r="3611" spans="4:4" x14ac:dyDescent="0.2">
      <c r="D3611" s="59"/>
    </row>
    <row r="3612" spans="4:4" x14ac:dyDescent="0.2">
      <c r="D3612" s="59"/>
    </row>
    <row r="3613" spans="4:4" x14ac:dyDescent="0.2">
      <c r="D3613" s="59"/>
    </row>
    <row r="3614" spans="4:4" x14ac:dyDescent="0.2">
      <c r="D3614" s="59"/>
    </row>
    <row r="3615" spans="4:4" x14ac:dyDescent="0.2">
      <c r="D3615" s="59"/>
    </row>
    <row r="3616" spans="4:4" x14ac:dyDescent="0.2">
      <c r="D3616" s="59"/>
    </row>
    <row r="3617" spans="4:4" x14ac:dyDescent="0.2">
      <c r="D3617" s="59"/>
    </row>
    <row r="3618" spans="4:4" x14ac:dyDescent="0.2">
      <c r="D3618" s="59"/>
    </row>
    <row r="3619" spans="4:4" x14ac:dyDescent="0.2">
      <c r="D3619" s="59"/>
    </row>
    <row r="3620" spans="4:4" x14ac:dyDescent="0.2">
      <c r="D3620" s="59"/>
    </row>
    <row r="3621" spans="4:4" x14ac:dyDescent="0.2">
      <c r="D3621" s="59"/>
    </row>
    <row r="3622" spans="4:4" x14ac:dyDescent="0.2">
      <c r="D3622" s="59"/>
    </row>
    <row r="3623" spans="4:4" x14ac:dyDescent="0.2">
      <c r="D3623" s="59"/>
    </row>
    <row r="3624" spans="4:4" x14ac:dyDescent="0.2">
      <c r="D3624" s="59"/>
    </row>
    <row r="3625" spans="4:4" x14ac:dyDescent="0.2">
      <c r="D3625" s="59"/>
    </row>
    <row r="3626" spans="4:4" x14ac:dyDescent="0.2">
      <c r="D3626" s="59"/>
    </row>
    <row r="3627" spans="4:4" x14ac:dyDescent="0.2">
      <c r="D3627" s="59"/>
    </row>
    <row r="3628" spans="4:4" x14ac:dyDescent="0.2">
      <c r="D3628" s="59"/>
    </row>
    <row r="3629" spans="4:4" x14ac:dyDescent="0.2">
      <c r="D3629" s="59"/>
    </row>
    <row r="3630" spans="4:4" x14ac:dyDescent="0.2">
      <c r="D3630" s="59"/>
    </row>
    <row r="3631" spans="4:4" x14ac:dyDescent="0.2">
      <c r="D3631" s="59"/>
    </row>
    <row r="3632" spans="4:4" x14ac:dyDescent="0.2">
      <c r="D3632" s="59"/>
    </row>
    <row r="3633" spans="4:4" x14ac:dyDescent="0.2">
      <c r="D3633" s="59"/>
    </row>
    <row r="3634" spans="4:4" x14ac:dyDescent="0.2">
      <c r="D3634" s="59"/>
    </row>
    <row r="3635" spans="4:4" x14ac:dyDescent="0.2">
      <c r="D3635" s="59"/>
    </row>
    <row r="3636" spans="4:4" x14ac:dyDescent="0.2">
      <c r="D3636" s="59"/>
    </row>
    <row r="3637" spans="4:4" x14ac:dyDescent="0.2">
      <c r="D3637" s="59"/>
    </row>
    <row r="3638" spans="4:4" x14ac:dyDescent="0.2">
      <c r="D3638" s="59"/>
    </row>
    <row r="3639" spans="4:4" x14ac:dyDescent="0.2">
      <c r="D3639" s="59"/>
    </row>
    <row r="3640" spans="4:4" x14ac:dyDescent="0.2">
      <c r="D3640" s="59"/>
    </row>
    <row r="3641" spans="4:4" x14ac:dyDescent="0.2">
      <c r="D3641" s="59"/>
    </row>
    <row r="3642" spans="4:4" x14ac:dyDescent="0.2">
      <c r="D3642" s="59"/>
    </row>
    <row r="3643" spans="4:4" x14ac:dyDescent="0.2">
      <c r="D3643" s="59"/>
    </row>
    <row r="3644" spans="4:4" x14ac:dyDescent="0.2">
      <c r="D3644" s="59"/>
    </row>
    <row r="3645" spans="4:4" x14ac:dyDescent="0.2">
      <c r="D3645" s="59"/>
    </row>
    <row r="3646" spans="4:4" x14ac:dyDescent="0.2">
      <c r="D3646" s="59"/>
    </row>
    <row r="3647" spans="4:4" x14ac:dyDescent="0.2">
      <c r="D3647" s="59"/>
    </row>
    <row r="3648" spans="4:4" x14ac:dyDescent="0.2">
      <c r="D3648" s="59"/>
    </row>
    <row r="3649" spans="4:4" x14ac:dyDescent="0.2">
      <c r="D3649" s="59"/>
    </row>
    <row r="3650" spans="4:4" x14ac:dyDescent="0.2">
      <c r="D3650" s="59"/>
    </row>
    <row r="3651" spans="4:4" x14ac:dyDescent="0.2">
      <c r="D3651" s="59"/>
    </row>
    <row r="3652" spans="4:4" x14ac:dyDescent="0.2">
      <c r="D3652" s="59"/>
    </row>
    <row r="3653" spans="4:4" x14ac:dyDescent="0.2">
      <c r="D3653" s="59"/>
    </row>
    <row r="3654" spans="4:4" x14ac:dyDescent="0.2">
      <c r="D3654" s="59"/>
    </row>
    <row r="3655" spans="4:4" x14ac:dyDescent="0.2">
      <c r="D3655" s="59"/>
    </row>
    <row r="3656" spans="4:4" x14ac:dyDescent="0.2">
      <c r="D3656" s="59"/>
    </row>
    <row r="3657" spans="4:4" x14ac:dyDescent="0.2">
      <c r="D3657" s="59"/>
    </row>
    <row r="3658" spans="4:4" x14ac:dyDescent="0.2">
      <c r="D3658" s="59"/>
    </row>
    <row r="3659" spans="4:4" x14ac:dyDescent="0.2">
      <c r="D3659" s="59"/>
    </row>
    <row r="3660" spans="4:4" x14ac:dyDescent="0.2">
      <c r="D3660" s="59"/>
    </row>
    <row r="3661" spans="4:4" x14ac:dyDescent="0.2">
      <c r="D3661" s="59"/>
    </row>
    <row r="3662" spans="4:4" x14ac:dyDescent="0.2">
      <c r="D3662" s="59"/>
    </row>
    <row r="3663" spans="4:4" x14ac:dyDescent="0.2">
      <c r="D3663" s="59"/>
    </row>
    <row r="3664" spans="4:4" x14ac:dyDescent="0.2">
      <c r="D3664" s="59"/>
    </row>
    <row r="3665" spans="4:4" x14ac:dyDescent="0.2">
      <c r="D3665" s="59"/>
    </row>
    <row r="3666" spans="4:4" x14ac:dyDescent="0.2">
      <c r="D3666" s="59"/>
    </row>
    <row r="3667" spans="4:4" x14ac:dyDescent="0.2">
      <c r="D3667" s="59"/>
    </row>
    <row r="3668" spans="4:4" x14ac:dyDescent="0.2">
      <c r="D3668" s="59"/>
    </row>
    <row r="3669" spans="4:4" x14ac:dyDescent="0.2">
      <c r="D3669" s="59"/>
    </row>
    <row r="3670" spans="4:4" x14ac:dyDescent="0.2">
      <c r="D3670" s="59"/>
    </row>
    <row r="3671" spans="4:4" x14ac:dyDescent="0.2">
      <c r="D3671" s="59"/>
    </row>
    <row r="3672" spans="4:4" x14ac:dyDescent="0.2">
      <c r="D3672" s="59"/>
    </row>
    <row r="3673" spans="4:4" x14ac:dyDescent="0.2">
      <c r="D3673" s="59"/>
    </row>
    <row r="3674" spans="4:4" x14ac:dyDescent="0.2">
      <c r="D3674" s="59"/>
    </row>
    <row r="3675" spans="4:4" x14ac:dyDescent="0.2">
      <c r="D3675" s="59"/>
    </row>
    <row r="3676" spans="4:4" x14ac:dyDescent="0.2">
      <c r="D3676" s="59"/>
    </row>
    <row r="3677" spans="4:4" x14ac:dyDescent="0.2">
      <c r="D3677" s="59"/>
    </row>
    <row r="3678" spans="4:4" x14ac:dyDescent="0.2">
      <c r="D3678" s="59"/>
    </row>
    <row r="3679" spans="4:4" x14ac:dyDescent="0.2">
      <c r="D3679" s="59"/>
    </row>
    <row r="3680" spans="4:4" x14ac:dyDescent="0.2">
      <c r="D3680" s="59"/>
    </row>
    <row r="3681" spans="4:4" x14ac:dyDescent="0.2">
      <c r="D3681" s="59"/>
    </row>
    <row r="3682" spans="4:4" x14ac:dyDescent="0.2">
      <c r="D3682" s="59"/>
    </row>
    <row r="3683" spans="4:4" x14ac:dyDescent="0.2">
      <c r="D3683" s="59"/>
    </row>
    <row r="3684" spans="4:4" x14ac:dyDescent="0.2">
      <c r="D3684" s="59"/>
    </row>
    <row r="3685" spans="4:4" x14ac:dyDescent="0.2">
      <c r="D3685" s="59"/>
    </row>
    <row r="3686" spans="4:4" x14ac:dyDescent="0.2">
      <c r="D3686" s="59"/>
    </row>
    <row r="3687" spans="4:4" x14ac:dyDescent="0.2">
      <c r="D3687" s="59"/>
    </row>
    <row r="3688" spans="4:4" x14ac:dyDescent="0.2">
      <c r="D3688" s="59"/>
    </row>
    <row r="3689" spans="4:4" x14ac:dyDescent="0.2">
      <c r="D3689" s="59"/>
    </row>
    <row r="3690" spans="4:4" x14ac:dyDescent="0.2">
      <c r="D3690" s="59"/>
    </row>
    <row r="3691" spans="4:4" x14ac:dyDescent="0.2">
      <c r="D3691" s="59"/>
    </row>
    <row r="3692" spans="4:4" x14ac:dyDescent="0.2">
      <c r="D3692" s="59"/>
    </row>
    <row r="3693" spans="4:4" x14ac:dyDescent="0.2">
      <c r="D3693" s="59"/>
    </row>
    <row r="3694" spans="4:4" x14ac:dyDescent="0.2">
      <c r="D3694" s="59"/>
    </row>
    <row r="3695" spans="4:4" x14ac:dyDescent="0.2">
      <c r="D3695" s="59"/>
    </row>
    <row r="3696" spans="4:4" x14ac:dyDescent="0.2">
      <c r="D3696" s="59"/>
    </row>
    <row r="3697" spans="4:4" x14ac:dyDescent="0.2">
      <c r="D3697" s="59"/>
    </row>
    <row r="3698" spans="4:4" x14ac:dyDescent="0.2">
      <c r="D3698" s="59"/>
    </row>
    <row r="3699" spans="4:4" x14ac:dyDescent="0.2">
      <c r="D3699" s="59"/>
    </row>
    <row r="3700" spans="4:4" x14ac:dyDescent="0.2">
      <c r="D3700" s="59"/>
    </row>
    <row r="3701" spans="4:4" x14ac:dyDescent="0.2">
      <c r="D3701" s="59"/>
    </row>
    <row r="3702" spans="4:4" x14ac:dyDescent="0.2">
      <c r="D3702" s="59"/>
    </row>
    <row r="3703" spans="4:4" x14ac:dyDescent="0.2">
      <c r="D3703" s="59"/>
    </row>
    <row r="3704" spans="4:4" x14ac:dyDescent="0.2">
      <c r="D3704" s="59"/>
    </row>
    <row r="3705" spans="4:4" x14ac:dyDescent="0.2">
      <c r="D3705" s="59"/>
    </row>
    <row r="3706" spans="4:4" x14ac:dyDescent="0.2">
      <c r="D3706" s="59"/>
    </row>
    <row r="3707" spans="4:4" x14ac:dyDescent="0.2">
      <c r="D3707" s="59"/>
    </row>
    <row r="3708" spans="4:4" x14ac:dyDescent="0.2">
      <c r="D3708" s="59"/>
    </row>
    <row r="3709" spans="4:4" x14ac:dyDescent="0.2">
      <c r="D3709" s="59"/>
    </row>
    <row r="3710" spans="4:4" x14ac:dyDescent="0.2">
      <c r="D3710" s="59"/>
    </row>
    <row r="3711" spans="4:4" x14ac:dyDescent="0.2">
      <c r="D3711" s="59"/>
    </row>
    <row r="3712" spans="4:4" x14ac:dyDescent="0.2">
      <c r="D3712" s="59"/>
    </row>
    <row r="3713" spans="4:4" x14ac:dyDescent="0.2">
      <c r="D3713" s="59"/>
    </row>
    <row r="3714" spans="4:4" x14ac:dyDescent="0.2">
      <c r="D3714" s="59"/>
    </row>
    <row r="3715" spans="4:4" x14ac:dyDescent="0.2">
      <c r="D3715" s="59"/>
    </row>
    <row r="3716" spans="4:4" x14ac:dyDescent="0.2">
      <c r="D3716" s="59"/>
    </row>
    <row r="3717" spans="4:4" x14ac:dyDescent="0.2">
      <c r="D3717" s="59"/>
    </row>
    <row r="3718" spans="4:4" x14ac:dyDescent="0.2">
      <c r="D3718" s="59"/>
    </row>
    <row r="3719" spans="4:4" x14ac:dyDescent="0.2">
      <c r="D3719" s="59"/>
    </row>
    <row r="3720" spans="4:4" x14ac:dyDescent="0.2">
      <c r="D3720" s="59"/>
    </row>
    <row r="3721" spans="4:4" x14ac:dyDescent="0.2">
      <c r="D3721" s="59"/>
    </row>
    <row r="3722" spans="4:4" x14ac:dyDescent="0.2">
      <c r="D3722" s="59"/>
    </row>
    <row r="3723" spans="4:4" x14ac:dyDescent="0.2">
      <c r="D3723" s="59"/>
    </row>
    <row r="3724" spans="4:4" x14ac:dyDescent="0.2">
      <c r="D3724" s="59"/>
    </row>
    <row r="3725" spans="4:4" x14ac:dyDescent="0.2">
      <c r="D3725" s="59"/>
    </row>
    <row r="3726" spans="4:4" x14ac:dyDescent="0.2">
      <c r="D3726" s="59"/>
    </row>
    <row r="3727" spans="4:4" x14ac:dyDescent="0.2">
      <c r="D3727" s="59"/>
    </row>
    <row r="3728" spans="4:4" x14ac:dyDescent="0.2">
      <c r="D3728" s="59"/>
    </row>
    <row r="3729" spans="4:4" x14ac:dyDescent="0.2">
      <c r="D3729" s="59"/>
    </row>
    <row r="3730" spans="4:4" x14ac:dyDescent="0.2">
      <c r="D3730" s="59"/>
    </row>
    <row r="3731" spans="4:4" x14ac:dyDescent="0.2">
      <c r="D3731" s="59"/>
    </row>
    <row r="3732" spans="4:4" x14ac:dyDescent="0.2">
      <c r="D3732" s="59"/>
    </row>
    <row r="3733" spans="4:4" x14ac:dyDescent="0.2">
      <c r="D3733" s="59"/>
    </row>
    <row r="3734" spans="4:4" x14ac:dyDescent="0.2">
      <c r="D3734" s="59"/>
    </row>
    <row r="3735" spans="4:4" x14ac:dyDescent="0.2">
      <c r="D3735" s="59"/>
    </row>
    <row r="3736" spans="4:4" x14ac:dyDescent="0.2">
      <c r="D3736" s="59"/>
    </row>
    <row r="3737" spans="4:4" x14ac:dyDescent="0.2">
      <c r="D3737" s="59"/>
    </row>
    <row r="3738" spans="4:4" x14ac:dyDescent="0.2">
      <c r="D3738" s="59"/>
    </row>
    <row r="3739" spans="4:4" x14ac:dyDescent="0.2">
      <c r="D3739" s="59"/>
    </row>
    <row r="3740" spans="4:4" x14ac:dyDescent="0.2">
      <c r="D3740" s="59"/>
    </row>
    <row r="3741" spans="4:4" x14ac:dyDescent="0.2">
      <c r="D3741" s="59"/>
    </row>
    <row r="3742" spans="4:4" x14ac:dyDescent="0.2">
      <c r="D3742" s="59"/>
    </row>
    <row r="3743" spans="4:4" x14ac:dyDescent="0.2">
      <c r="D3743" s="59"/>
    </row>
    <row r="3744" spans="4:4" x14ac:dyDescent="0.2">
      <c r="D3744" s="59"/>
    </row>
    <row r="3745" spans="4:4" x14ac:dyDescent="0.2">
      <c r="D3745" s="59"/>
    </row>
    <row r="3746" spans="4:4" x14ac:dyDescent="0.2">
      <c r="D3746" s="59"/>
    </row>
    <row r="3747" spans="4:4" x14ac:dyDescent="0.2">
      <c r="D3747" s="59"/>
    </row>
    <row r="3748" spans="4:4" x14ac:dyDescent="0.2">
      <c r="D3748" s="59"/>
    </row>
    <row r="3749" spans="4:4" x14ac:dyDescent="0.2">
      <c r="D3749" s="59"/>
    </row>
    <row r="3750" spans="4:4" x14ac:dyDescent="0.2">
      <c r="D3750" s="59"/>
    </row>
    <row r="3751" spans="4:4" x14ac:dyDescent="0.2">
      <c r="D3751" s="59"/>
    </row>
    <row r="3752" spans="4:4" x14ac:dyDescent="0.2">
      <c r="D3752" s="59"/>
    </row>
    <row r="3753" spans="4:4" x14ac:dyDescent="0.2">
      <c r="D3753" s="59"/>
    </row>
    <row r="3754" spans="4:4" x14ac:dyDescent="0.2">
      <c r="D3754" s="59"/>
    </row>
    <row r="3755" spans="4:4" x14ac:dyDescent="0.2">
      <c r="D3755" s="59"/>
    </row>
    <row r="3756" spans="4:4" x14ac:dyDescent="0.2">
      <c r="D3756" s="59"/>
    </row>
    <row r="3757" spans="4:4" x14ac:dyDescent="0.2">
      <c r="D3757" s="59"/>
    </row>
    <row r="3758" spans="4:4" x14ac:dyDescent="0.2">
      <c r="D3758" s="59"/>
    </row>
    <row r="3759" spans="4:4" x14ac:dyDescent="0.2">
      <c r="D3759" s="59"/>
    </row>
    <row r="3760" spans="4:4" x14ac:dyDescent="0.2">
      <c r="D3760" s="59"/>
    </row>
    <row r="3761" spans="4:4" x14ac:dyDescent="0.2">
      <c r="D3761" s="59"/>
    </row>
    <row r="3762" spans="4:4" x14ac:dyDescent="0.2">
      <c r="D3762" s="59"/>
    </row>
    <row r="3763" spans="4:4" x14ac:dyDescent="0.2">
      <c r="D3763" s="59"/>
    </row>
    <row r="3764" spans="4:4" x14ac:dyDescent="0.2">
      <c r="D3764" s="59"/>
    </row>
    <row r="3765" spans="4:4" x14ac:dyDescent="0.2">
      <c r="D3765" s="59"/>
    </row>
    <row r="3766" spans="4:4" x14ac:dyDescent="0.2">
      <c r="D3766" s="59"/>
    </row>
    <row r="3767" spans="4:4" x14ac:dyDescent="0.2">
      <c r="D3767" s="59"/>
    </row>
    <row r="3768" spans="4:4" x14ac:dyDescent="0.2">
      <c r="D3768" s="59"/>
    </row>
    <row r="3769" spans="4:4" x14ac:dyDescent="0.2">
      <c r="D3769" s="59"/>
    </row>
    <row r="3770" spans="4:4" x14ac:dyDescent="0.2">
      <c r="D3770" s="59"/>
    </row>
    <row r="3771" spans="4:4" x14ac:dyDescent="0.2">
      <c r="D3771" s="59"/>
    </row>
    <row r="3772" spans="4:4" x14ac:dyDescent="0.2">
      <c r="D3772" s="59"/>
    </row>
    <row r="3773" spans="4:4" x14ac:dyDescent="0.2">
      <c r="D3773" s="59"/>
    </row>
    <row r="3774" spans="4:4" x14ac:dyDescent="0.2">
      <c r="D3774" s="59"/>
    </row>
    <row r="3775" spans="4:4" x14ac:dyDescent="0.2">
      <c r="D3775" s="59"/>
    </row>
    <row r="3776" spans="4:4" x14ac:dyDescent="0.2">
      <c r="D3776" s="59"/>
    </row>
    <row r="3777" spans="4:4" x14ac:dyDescent="0.2">
      <c r="D3777" s="59"/>
    </row>
    <row r="3778" spans="4:4" x14ac:dyDescent="0.2">
      <c r="D3778" s="59"/>
    </row>
    <row r="3779" spans="4:4" x14ac:dyDescent="0.2">
      <c r="D3779" s="59"/>
    </row>
    <row r="3780" spans="4:4" x14ac:dyDescent="0.2">
      <c r="D3780" s="59"/>
    </row>
    <row r="3781" spans="4:4" x14ac:dyDescent="0.2">
      <c r="D3781" s="59"/>
    </row>
    <row r="3782" spans="4:4" x14ac:dyDescent="0.2">
      <c r="D3782" s="59"/>
    </row>
    <row r="3783" spans="4:4" x14ac:dyDescent="0.2">
      <c r="D3783" s="59"/>
    </row>
    <row r="3784" spans="4:4" x14ac:dyDescent="0.2">
      <c r="D3784" s="59"/>
    </row>
    <row r="3785" spans="4:4" x14ac:dyDescent="0.2">
      <c r="D3785" s="59"/>
    </row>
    <row r="3786" spans="4:4" x14ac:dyDescent="0.2">
      <c r="D3786" s="59"/>
    </row>
    <row r="3787" spans="4:4" x14ac:dyDescent="0.2">
      <c r="D3787" s="59"/>
    </row>
    <row r="3788" spans="4:4" x14ac:dyDescent="0.2">
      <c r="D3788" s="59"/>
    </row>
    <row r="3789" spans="4:4" x14ac:dyDescent="0.2">
      <c r="D3789" s="59"/>
    </row>
    <row r="3790" spans="4:4" x14ac:dyDescent="0.2">
      <c r="D3790" s="59"/>
    </row>
    <row r="3791" spans="4:4" x14ac:dyDescent="0.2">
      <c r="D3791" s="59"/>
    </row>
    <row r="3792" spans="4:4" x14ac:dyDescent="0.2">
      <c r="D3792" s="59"/>
    </row>
    <row r="3793" spans="4:4" x14ac:dyDescent="0.2">
      <c r="D3793" s="59"/>
    </row>
    <row r="3794" spans="4:4" x14ac:dyDescent="0.2">
      <c r="D3794" s="59"/>
    </row>
    <row r="3795" spans="4:4" x14ac:dyDescent="0.2">
      <c r="D3795" s="59"/>
    </row>
    <row r="3796" spans="4:4" x14ac:dyDescent="0.2">
      <c r="D3796" s="59"/>
    </row>
    <row r="3797" spans="4:4" x14ac:dyDescent="0.2">
      <c r="D3797" s="59"/>
    </row>
    <row r="3798" spans="4:4" x14ac:dyDescent="0.2">
      <c r="D3798" s="59"/>
    </row>
    <row r="3799" spans="4:4" x14ac:dyDescent="0.2">
      <c r="D3799" s="59"/>
    </row>
    <row r="3800" spans="4:4" x14ac:dyDescent="0.2">
      <c r="D3800" s="59"/>
    </row>
    <row r="3801" spans="4:4" x14ac:dyDescent="0.2">
      <c r="D3801" s="59"/>
    </row>
    <row r="3802" spans="4:4" x14ac:dyDescent="0.2">
      <c r="D3802" s="59"/>
    </row>
    <row r="3803" spans="4:4" x14ac:dyDescent="0.2">
      <c r="D3803" s="59"/>
    </row>
    <row r="3804" spans="4:4" x14ac:dyDescent="0.2">
      <c r="D3804" s="59"/>
    </row>
    <row r="3805" spans="4:4" x14ac:dyDescent="0.2">
      <c r="D3805" s="59"/>
    </row>
    <row r="3806" spans="4:4" x14ac:dyDescent="0.2">
      <c r="D3806" s="59"/>
    </row>
    <row r="3807" spans="4:4" x14ac:dyDescent="0.2">
      <c r="D3807" s="59"/>
    </row>
    <row r="3808" spans="4:4" x14ac:dyDescent="0.2">
      <c r="D3808" s="59"/>
    </row>
    <row r="3809" spans="4:4" x14ac:dyDescent="0.2">
      <c r="D3809" s="59"/>
    </row>
    <row r="3810" spans="4:4" x14ac:dyDescent="0.2">
      <c r="D3810" s="59"/>
    </row>
    <row r="3811" spans="4:4" x14ac:dyDescent="0.2">
      <c r="D3811" s="59"/>
    </row>
    <row r="3812" spans="4:4" x14ac:dyDescent="0.2">
      <c r="D3812" s="59"/>
    </row>
    <row r="3813" spans="4:4" x14ac:dyDescent="0.2">
      <c r="D3813" s="59"/>
    </row>
    <row r="3814" spans="4:4" x14ac:dyDescent="0.2">
      <c r="D3814" s="59"/>
    </row>
    <row r="3815" spans="4:4" x14ac:dyDescent="0.2">
      <c r="D3815" s="59"/>
    </row>
    <row r="3816" spans="4:4" x14ac:dyDescent="0.2">
      <c r="D3816" s="59"/>
    </row>
    <row r="3817" spans="4:4" x14ac:dyDescent="0.2">
      <c r="D3817" s="59"/>
    </row>
    <row r="3818" spans="4:4" x14ac:dyDescent="0.2">
      <c r="D3818" s="59"/>
    </row>
    <row r="3819" spans="4:4" x14ac:dyDescent="0.2">
      <c r="D3819" s="59"/>
    </row>
    <row r="3820" spans="4:4" x14ac:dyDescent="0.2">
      <c r="D3820" s="59"/>
    </row>
    <row r="3821" spans="4:4" x14ac:dyDescent="0.2">
      <c r="D3821" s="59"/>
    </row>
    <row r="3822" spans="4:4" x14ac:dyDescent="0.2">
      <c r="D3822" s="59"/>
    </row>
    <row r="3823" spans="4:4" x14ac:dyDescent="0.2">
      <c r="D3823" s="59"/>
    </row>
    <row r="3824" spans="4:4" x14ac:dyDescent="0.2">
      <c r="D3824" s="59"/>
    </row>
    <row r="3825" spans="4:4" x14ac:dyDescent="0.2">
      <c r="D3825" s="59"/>
    </row>
    <row r="3826" spans="4:4" x14ac:dyDescent="0.2">
      <c r="D3826" s="59"/>
    </row>
    <row r="3827" spans="4:4" x14ac:dyDescent="0.2">
      <c r="D3827" s="59"/>
    </row>
    <row r="3828" spans="4:4" x14ac:dyDescent="0.2">
      <c r="D3828" s="59"/>
    </row>
    <row r="3829" spans="4:4" x14ac:dyDescent="0.2">
      <c r="D3829" s="59"/>
    </row>
    <row r="3830" spans="4:4" x14ac:dyDescent="0.2">
      <c r="D3830" s="59"/>
    </row>
    <row r="3831" spans="4:4" x14ac:dyDescent="0.2">
      <c r="D3831" s="59"/>
    </row>
    <row r="3832" spans="4:4" x14ac:dyDescent="0.2">
      <c r="D3832" s="59"/>
    </row>
    <row r="3833" spans="4:4" x14ac:dyDescent="0.2">
      <c r="D3833" s="59"/>
    </row>
    <row r="3834" spans="4:4" x14ac:dyDescent="0.2">
      <c r="D3834" s="59"/>
    </row>
    <row r="3835" spans="4:4" x14ac:dyDescent="0.2">
      <c r="D3835" s="59"/>
    </row>
    <row r="3836" spans="4:4" x14ac:dyDescent="0.2">
      <c r="D3836" s="59"/>
    </row>
    <row r="3837" spans="4:4" x14ac:dyDescent="0.2">
      <c r="D3837" s="59"/>
    </row>
    <row r="3838" spans="4:4" x14ac:dyDescent="0.2">
      <c r="D3838" s="59"/>
    </row>
    <row r="3839" spans="4:4" x14ac:dyDescent="0.2">
      <c r="D3839" s="59"/>
    </row>
    <row r="3840" spans="4:4" x14ac:dyDescent="0.2">
      <c r="D3840" s="59"/>
    </row>
    <row r="3841" spans="4:4" x14ac:dyDescent="0.2">
      <c r="D3841" s="59"/>
    </row>
    <row r="3842" spans="4:4" x14ac:dyDescent="0.2">
      <c r="D3842" s="59"/>
    </row>
    <row r="3843" spans="4:4" x14ac:dyDescent="0.2">
      <c r="D3843" s="59"/>
    </row>
    <row r="3844" spans="4:4" x14ac:dyDescent="0.2">
      <c r="D3844" s="59"/>
    </row>
    <row r="3845" spans="4:4" x14ac:dyDescent="0.2">
      <c r="D3845" s="59"/>
    </row>
    <row r="3846" spans="4:4" x14ac:dyDescent="0.2">
      <c r="D3846" s="59"/>
    </row>
    <row r="3847" spans="4:4" x14ac:dyDescent="0.2">
      <c r="D3847" s="59"/>
    </row>
    <row r="3848" spans="4:4" x14ac:dyDescent="0.2">
      <c r="D3848" s="59"/>
    </row>
    <row r="3849" spans="4:4" x14ac:dyDescent="0.2">
      <c r="D3849" s="59"/>
    </row>
    <row r="3850" spans="4:4" x14ac:dyDescent="0.2">
      <c r="D3850" s="59"/>
    </row>
    <row r="3851" spans="4:4" x14ac:dyDescent="0.2">
      <c r="D3851" s="59"/>
    </row>
    <row r="3852" spans="4:4" x14ac:dyDescent="0.2">
      <c r="D3852" s="59"/>
    </row>
    <row r="3853" spans="4:4" x14ac:dyDescent="0.2">
      <c r="D3853" s="59"/>
    </row>
    <row r="3854" spans="4:4" x14ac:dyDescent="0.2">
      <c r="D3854" s="59"/>
    </row>
    <row r="3855" spans="4:4" x14ac:dyDescent="0.2">
      <c r="D3855" s="59"/>
    </row>
    <row r="3856" spans="4:4" x14ac:dyDescent="0.2">
      <c r="D3856" s="59"/>
    </row>
    <row r="3857" spans="4:4" x14ac:dyDescent="0.2">
      <c r="D3857" s="59"/>
    </row>
    <row r="3858" spans="4:4" x14ac:dyDescent="0.2">
      <c r="D3858" s="59"/>
    </row>
    <row r="3859" spans="4:4" x14ac:dyDescent="0.2">
      <c r="D3859" s="59"/>
    </row>
    <row r="3860" spans="4:4" x14ac:dyDescent="0.2">
      <c r="D3860" s="59"/>
    </row>
    <row r="3861" spans="4:4" x14ac:dyDescent="0.2">
      <c r="D3861" s="59"/>
    </row>
    <row r="3862" spans="4:4" x14ac:dyDescent="0.2">
      <c r="D3862" s="59"/>
    </row>
    <row r="3863" spans="4:4" x14ac:dyDescent="0.2">
      <c r="D3863" s="59"/>
    </row>
    <row r="3864" spans="4:4" x14ac:dyDescent="0.2">
      <c r="D3864" s="59"/>
    </row>
    <row r="3865" spans="4:4" x14ac:dyDescent="0.2">
      <c r="D3865" s="59"/>
    </row>
    <row r="3866" spans="4:4" x14ac:dyDescent="0.2">
      <c r="D3866" s="59"/>
    </row>
    <row r="3867" spans="4:4" x14ac:dyDescent="0.2">
      <c r="D3867" s="59"/>
    </row>
    <row r="3868" spans="4:4" x14ac:dyDescent="0.2">
      <c r="D3868" s="59"/>
    </row>
    <row r="3869" spans="4:4" x14ac:dyDescent="0.2">
      <c r="D3869" s="59"/>
    </row>
    <row r="3870" spans="4:4" x14ac:dyDescent="0.2">
      <c r="D3870" s="59"/>
    </row>
    <row r="3871" spans="4:4" x14ac:dyDescent="0.2">
      <c r="D3871" s="59"/>
    </row>
    <row r="3872" spans="4:4" x14ac:dyDescent="0.2">
      <c r="D3872" s="59"/>
    </row>
    <row r="3873" spans="4:4" x14ac:dyDescent="0.2">
      <c r="D3873" s="59"/>
    </row>
    <row r="3874" spans="4:4" x14ac:dyDescent="0.2">
      <c r="D3874" s="59"/>
    </row>
    <row r="3875" spans="4:4" x14ac:dyDescent="0.2">
      <c r="D3875" s="59"/>
    </row>
    <row r="3876" spans="4:4" x14ac:dyDescent="0.2">
      <c r="D3876" s="59"/>
    </row>
    <row r="3877" spans="4:4" x14ac:dyDescent="0.2">
      <c r="D3877" s="59"/>
    </row>
    <row r="3878" spans="4:4" x14ac:dyDescent="0.2">
      <c r="D3878" s="59"/>
    </row>
    <row r="3879" spans="4:4" x14ac:dyDescent="0.2">
      <c r="D3879" s="59"/>
    </row>
    <row r="3880" spans="4:4" x14ac:dyDescent="0.2">
      <c r="D3880" s="59"/>
    </row>
    <row r="3881" spans="4:4" x14ac:dyDescent="0.2">
      <c r="D3881" s="59"/>
    </row>
    <row r="3882" spans="4:4" x14ac:dyDescent="0.2">
      <c r="D3882" s="59"/>
    </row>
    <row r="3883" spans="4:4" x14ac:dyDescent="0.2">
      <c r="D3883" s="59"/>
    </row>
    <row r="3884" spans="4:4" x14ac:dyDescent="0.2">
      <c r="D3884" s="59"/>
    </row>
    <row r="3885" spans="4:4" x14ac:dyDescent="0.2">
      <c r="D3885" s="59"/>
    </row>
    <row r="3886" spans="4:4" x14ac:dyDescent="0.2">
      <c r="D3886" s="59"/>
    </row>
    <row r="3887" spans="4:4" x14ac:dyDescent="0.2">
      <c r="D3887" s="59"/>
    </row>
    <row r="3888" spans="4:4" x14ac:dyDescent="0.2">
      <c r="D3888" s="59"/>
    </row>
    <row r="3889" spans="4:4" x14ac:dyDescent="0.2">
      <c r="D3889" s="59"/>
    </row>
    <row r="3890" spans="4:4" x14ac:dyDescent="0.2">
      <c r="D3890" s="59"/>
    </row>
    <row r="3891" spans="4:4" x14ac:dyDescent="0.2">
      <c r="D3891" s="59"/>
    </row>
    <row r="3892" spans="4:4" x14ac:dyDescent="0.2">
      <c r="D3892" s="59"/>
    </row>
    <row r="3893" spans="4:4" x14ac:dyDescent="0.2">
      <c r="D3893" s="59"/>
    </row>
    <row r="3894" spans="4:4" x14ac:dyDescent="0.2">
      <c r="D3894" s="59"/>
    </row>
    <row r="3895" spans="4:4" x14ac:dyDescent="0.2">
      <c r="D3895" s="59"/>
    </row>
    <row r="3896" spans="4:4" x14ac:dyDescent="0.2">
      <c r="D3896" s="59"/>
    </row>
    <row r="3897" spans="4:4" x14ac:dyDescent="0.2">
      <c r="D3897" s="59"/>
    </row>
    <row r="3898" spans="4:4" x14ac:dyDescent="0.2">
      <c r="D3898" s="59"/>
    </row>
    <row r="3899" spans="4:4" x14ac:dyDescent="0.2">
      <c r="D3899" s="59"/>
    </row>
    <row r="3900" spans="4:4" x14ac:dyDescent="0.2">
      <c r="D3900" s="59"/>
    </row>
    <row r="3901" spans="4:4" x14ac:dyDescent="0.2">
      <c r="D3901" s="59"/>
    </row>
    <row r="3902" spans="4:4" x14ac:dyDescent="0.2">
      <c r="D3902" s="59"/>
    </row>
    <row r="3903" spans="4:4" x14ac:dyDescent="0.2">
      <c r="D3903" s="59"/>
    </row>
    <row r="3904" spans="4:4" x14ac:dyDescent="0.2">
      <c r="D3904" s="59"/>
    </row>
    <row r="3905" spans="4:4" x14ac:dyDescent="0.2">
      <c r="D3905" s="59"/>
    </row>
    <row r="3906" spans="4:4" x14ac:dyDescent="0.2">
      <c r="D3906" s="59"/>
    </row>
    <row r="3907" spans="4:4" x14ac:dyDescent="0.2">
      <c r="D3907" s="59"/>
    </row>
    <row r="3908" spans="4:4" x14ac:dyDescent="0.2">
      <c r="D3908" s="59"/>
    </row>
    <row r="3909" spans="4:4" x14ac:dyDescent="0.2">
      <c r="D3909" s="59"/>
    </row>
    <row r="3910" spans="4:4" x14ac:dyDescent="0.2">
      <c r="D3910" s="59"/>
    </row>
    <row r="3911" spans="4:4" x14ac:dyDescent="0.2">
      <c r="D3911" s="59"/>
    </row>
    <row r="3912" spans="4:4" x14ac:dyDescent="0.2">
      <c r="D3912" s="59"/>
    </row>
    <row r="3913" spans="4:4" x14ac:dyDescent="0.2">
      <c r="D3913" s="59"/>
    </row>
    <row r="3914" spans="4:4" x14ac:dyDescent="0.2">
      <c r="D3914" s="59"/>
    </row>
    <row r="3915" spans="4:4" x14ac:dyDescent="0.2">
      <c r="D3915" s="59"/>
    </row>
    <row r="3916" spans="4:4" x14ac:dyDescent="0.2">
      <c r="D3916" s="59"/>
    </row>
    <row r="3917" spans="4:4" x14ac:dyDescent="0.2">
      <c r="D3917" s="59"/>
    </row>
    <row r="3918" spans="4:4" x14ac:dyDescent="0.2">
      <c r="D3918" s="59"/>
    </row>
    <row r="3919" spans="4:4" x14ac:dyDescent="0.2">
      <c r="D3919" s="59"/>
    </row>
    <row r="3920" spans="4:4" x14ac:dyDescent="0.2">
      <c r="D3920" s="59"/>
    </row>
    <row r="3921" spans="4:4" x14ac:dyDescent="0.2">
      <c r="D3921" s="59"/>
    </row>
    <row r="3922" spans="4:4" x14ac:dyDescent="0.2">
      <c r="D3922" s="59"/>
    </row>
    <row r="3923" spans="4:4" x14ac:dyDescent="0.2">
      <c r="D3923" s="59"/>
    </row>
    <row r="3924" spans="4:4" x14ac:dyDescent="0.2">
      <c r="D3924" s="59"/>
    </row>
    <row r="3925" spans="4:4" x14ac:dyDescent="0.2">
      <c r="D3925" s="59"/>
    </row>
    <row r="3926" spans="4:4" x14ac:dyDescent="0.2">
      <c r="D3926" s="59"/>
    </row>
    <row r="3927" spans="4:4" x14ac:dyDescent="0.2">
      <c r="D3927" s="59"/>
    </row>
    <row r="3928" spans="4:4" x14ac:dyDescent="0.2">
      <c r="D3928" s="59"/>
    </row>
    <row r="3929" spans="4:4" x14ac:dyDescent="0.2">
      <c r="D3929" s="59"/>
    </row>
    <row r="3930" spans="4:4" x14ac:dyDescent="0.2">
      <c r="D3930" s="59"/>
    </row>
    <row r="3931" spans="4:4" x14ac:dyDescent="0.2">
      <c r="D3931" s="59"/>
    </row>
    <row r="3932" spans="4:4" x14ac:dyDescent="0.2">
      <c r="D3932" s="59"/>
    </row>
    <row r="3933" spans="4:4" x14ac:dyDescent="0.2">
      <c r="D3933" s="59"/>
    </row>
    <row r="3934" spans="4:4" x14ac:dyDescent="0.2">
      <c r="D3934" s="59"/>
    </row>
    <row r="3935" spans="4:4" x14ac:dyDescent="0.2">
      <c r="D3935" s="59"/>
    </row>
    <row r="3936" spans="4:4" x14ac:dyDescent="0.2">
      <c r="D3936" s="59"/>
    </row>
    <row r="3937" spans="4:4" x14ac:dyDescent="0.2">
      <c r="D3937" s="59"/>
    </row>
    <row r="3938" spans="4:4" x14ac:dyDescent="0.2">
      <c r="D3938" s="59"/>
    </row>
    <row r="3939" spans="4:4" x14ac:dyDescent="0.2">
      <c r="D3939" s="59"/>
    </row>
    <row r="3940" spans="4:4" x14ac:dyDescent="0.2">
      <c r="D3940" s="59"/>
    </row>
    <row r="3941" spans="4:4" x14ac:dyDescent="0.2">
      <c r="D3941" s="59"/>
    </row>
    <row r="3942" spans="4:4" x14ac:dyDescent="0.2">
      <c r="D3942" s="59"/>
    </row>
    <row r="3943" spans="4:4" x14ac:dyDescent="0.2">
      <c r="D3943" s="59"/>
    </row>
    <row r="3944" spans="4:4" x14ac:dyDescent="0.2">
      <c r="D3944" s="59"/>
    </row>
    <row r="3945" spans="4:4" x14ac:dyDescent="0.2">
      <c r="D3945" s="59"/>
    </row>
    <row r="3946" spans="4:4" x14ac:dyDescent="0.2">
      <c r="D3946" s="59"/>
    </row>
    <row r="3947" spans="4:4" x14ac:dyDescent="0.2">
      <c r="D3947" s="59"/>
    </row>
    <row r="3948" spans="4:4" x14ac:dyDescent="0.2">
      <c r="D3948" s="59"/>
    </row>
    <row r="3949" spans="4:4" x14ac:dyDescent="0.2">
      <c r="D3949" s="59"/>
    </row>
    <row r="3950" spans="4:4" x14ac:dyDescent="0.2">
      <c r="D3950" s="59"/>
    </row>
    <row r="3951" spans="4:4" x14ac:dyDescent="0.2">
      <c r="D3951" s="59"/>
    </row>
    <row r="3952" spans="4:4" x14ac:dyDescent="0.2">
      <c r="D3952" s="59"/>
    </row>
    <row r="3953" spans="4:4" x14ac:dyDescent="0.2">
      <c r="D3953" s="59"/>
    </row>
    <row r="3954" spans="4:4" x14ac:dyDescent="0.2">
      <c r="D3954" s="59"/>
    </row>
    <row r="3955" spans="4:4" x14ac:dyDescent="0.2">
      <c r="D3955" s="59"/>
    </row>
    <row r="3956" spans="4:4" x14ac:dyDescent="0.2">
      <c r="D3956" s="59"/>
    </row>
    <row r="3957" spans="4:4" x14ac:dyDescent="0.2">
      <c r="D3957" s="59"/>
    </row>
    <row r="3958" spans="4:4" x14ac:dyDescent="0.2">
      <c r="D3958" s="59"/>
    </row>
    <row r="3959" spans="4:4" x14ac:dyDescent="0.2">
      <c r="D3959" s="59"/>
    </row>
    <row r="3960" spans="4:4" x14ac:dyDescent="0.2">
      <c r="D3960" s="59"/>
    </row>
    <row r="3961" spans="4:4" x14ac:dyDescent="0.2">
      <c r="D3961" s="59"/>
    </row>
    <row r="3962" spans="4:4" x14ac:dyDescent="0.2">
      <c r="D3962" s="59"/>
    </row>
    <row r="3963" spans="4:4" x14ac:dyDescent="0.2">
      <c r="D3963" s="59"/>
    </row>
    <row r="3964" spans="4:4" x14ac:dyDescent="0.2">
      <c r="D3964" s="59"/>
    </row>
    <row r="3965" spans="4:4" x14ac:dyDescent="0.2">
      <c r="D3965" s="59"/>
    </row>
    <row r="3966" spans="4:4" x14ac:dyDescent="0.2">
      <c r="D3966" s="59"/>
    </row>
    <row r="3967" spans="4:4" x14ac:dyDescent="0.2">
      <c r="D3967" s="59"/>
    </row>
    <row r="3968" spans="4:4" x14ac:dyDescent="0.2">
      <c r="D3968" s="59"/>
    </row>
    <row r="3969" spans="4:4" x14ac:dyDescent="0.2">
      <c r="D3969" s="59"/>
    </row>
    <row r="3970" spans="4:4" x14ac:dyDescent="0.2">
      <c r="D3970" s="59"/>
    </row>
    <row r="3971" spans="4:4" x14ac:dyDescent="0.2">
      <c r="D3971" s="59"/>
    </row>
    <row r="3972" spans="4:4" x14ac:dyDescent="0.2">
      <c r="D3972" s="59"/>
    </row>
    <row r="3973" spans="4:4" x14ac:dyDescent="0.2">
      <c r="D3973" s="59"/>
    </row>
    <row r="3974" spans="4:4" x14ac:dyDescent="0.2">
      <c r="D3974" s="59"/>
    </row>
    <row r="3975" spans="4:4" x14ac:dyDescent="0.2">
      <c r="D3975" s="59"/>
    </row>
    <row r="3976" spans="4:4" x14ac:dyDescent="0.2">
      <c r="D3976" s="59"/>
    </row>
    <row r="3977" spans="4:4" x14ac:dyDescent="0.2">
      <c r="D3977" s="59"/>
    </row>
    <row r="3978" spans="4:4" x14ac:dyDescent="0.2">
      <c r="D3978" s="59"/>
    </row>
    <row r="3979" spans="4:4" x14ac:dyDescent="0.2">
      <c r="D3979" s="59"/>
    </row>
    <row r="3980" spans="4:4" x14ac:dyDescent="0.2">
      <c r="D3980" s="59"/>
    </row>
    <row r="3981" spans="4:4" x14ac:dyDescent="0.2">
      <c r="D3981" s="59"/>
    </row>
    <row r="3982" spans="4:4" x14ac:dyDescent="0.2">
      <c r="D3982" s="59"/>
    </row>
    <row r="3983" spans="4:4" x14ac:dyDescent="0.2">
      <c r="D3983" s="59"/>
    </row>
    <row r="3984" spans="4:4" x14ac:dyDescent="0.2">
      <c r="D3984" s="59"/>
    </row>
    <row r="3985" spans="4:4" x14ac:dyDescent="0.2">
      <c r="D3985" s="59"/>
    </row>
    <row r="3986" spans="4:4" x14ac:dyDescent="0.2">
      <c r="D3986" s="59"/>
    </row>
    <row r="3987" spans="4:4" x14ac:dyDescent="0.2">
      <c r="D3987" s="59"/>
    </row>
    <row r="3988" spans="4:4" x14ac:dyDescent="0.2">
      <c r="D3988" s="59"/>
    </row>
    <row r="3989" spans="4:4" x14ac:dyDescent="0.2">
      <c r="D3989" s="59"/>
    </row>
    <row r="3990" spans="4:4" x14ac:dyDescent="0.2">
      <c r="D3990" s="59"/>
    </row>
    <row r="3991" spans="4:4" x14ac:dyDescent="0.2">
      <c r="D3991" s="59"/>
    </row>
    <row r="3992" spans="4:4" x14ac:dyDescent="0.2">
      <c r="D3992" s="59"/>
    </row>
    <row r="3993" spans="4:4" x14ac:dyDescent="0.2">
      <c r="D3993" s="59"/>
    </row>
    <row r="3994" spans="4:4" x14ac:dyDescent="0.2">
      <c r="D3994" s="59"/>
    </row>
    <row r="3995" spans="4:4" x14ac:dyDescent="0.2">
      <c r="D3995" s="59"/>
    </row>
    <row r="3996" spans="4:4" x14ac:dyDescent="0.2">
      <c r="D3996" s="59"/>
    </row>
    <row r="3997" spans="4:4" x14ac:dyDescent="0.2">
      <c r="D3997" s="59"/>
    </row>
    <row r="3998" spans="4:4" x14ac:dyDescent="0.2">
      <c r="D3998" s="59"/>
    </row>
    <row r="3999" spans="4:4" x14ac:dyDescent="0.2">
      <c r="D3999" s="59"/>
    </row>
    <row r="4000" spans="4:4" x14ac:dyDescent="0.2">
      <c r="D4000" s="59"/>
    </row>
    <row r="4001" spans="4:4" x14ac:dyDescent="0.2">
      <c r="D4001" s="59"/>
    </row>
    <row r="4002" spans="4:4" x14ac:dyDescent="0.2">
      <c r="D4002" s="59"/>
    </row>
    <row r="4003" spans="4:4" x14ac:dyDescent="0.2">
      <c r="D4003" s="59"/>
    </row>
    <row r="4004" spans="4:4" x14ac:dyDescent="0.2">
      <c r="D4004" s="59"/>
    </row>
    <row r="4005" spans="4:4" x14ac:dyDescent="0.2">
      <c r="D4005" s="59"/>
    </row>
    <row r="4006" spans="4:4" x14ac:dyDescent="0.2">
      <c r="D4006" s="59"/>
    </row>
    <row r="4007" spans="4:4" x14ac:dyDescent="0.2">
      <c r="D4007" s="59"/>
    </row>
    <row r="4008" spans="4:4" x14ac:dyDescent="0.2">
      <c r="D4008" s="59"/>
    </row>
    <row r="4009" spans="4:4" x14ac:dyDescent="0.2">
      <c r="D4009" s="59"/>
    </row>
    <row r="4010" spans="4:4" x14ac:dyDescent="0.2">
      <c r="D4010" s="59"/>
    </row>
    <row r="4011" spans="4:4" x14ac:dyDescent="0.2">
      <c r="D4011" s="59"/>
    </row>
    <row r="4012" spans="4:4" x14ac:dyDescent="0.2">
      <c r="D4012" s="59"/>
    </row>
    <row r="4013" spans="4:4" x14ac:dyDescent="0.2">
      <c r="D4013" s="59"/>
    </row>
    <row r="4014" spans="4:4" x14ac:dyDescent="0.2">
      <c r="D4014" s="59"/>
    </row>
    <row r="4015" spans="4:4" x14ac:dyDescent="0.2">
      <c r="D4015" s="59"/>
    </row>
    <row r="4016" spans="4:4" x14ac:dyDescent="0.2">
      <c r="D4016" s="59"/>
    </row>
    <row r="4017" spans="4:4" x14ac:dyDescent="0.2">
      <c r="D4017" s="59"/>
    </row>
    <row r="4018" spans="4:4" x14ac:dyDescent="0.2">
      <c r="D4018" s="59"/>
    </row>
    <row r="4019" spans="4:4" x14ac:dyDescent="0.2">
      <c r="D4019" s="59"/>
    </row>
    <row r="4020" spans="4:4" x14ac:dyDescent="0.2">
      <c r="D4020" s="59"/>
    </row>
    <row r="4021" spans="4:4" x14ac:dyDescent="0.2">
      <c r="D4021" s="59"/>
    </row>
    <row r="4022" spans="4:4" x14ac:dyDescent="0.2">
      <c r="D4022" s="59"/>
    </row>
    <row r="4023" spans="4:4" x14ac:dyDescent="0.2">
      <c r="D4023" s="59"/>
    </row>
    <row r="4024" spans="4:4" x14ac:dyDescent="0.2">
      <c r="D4024" s="59"/>
    </row>
    <row r="4025" spans="4:4" x14ac:dyDescent="0.2">
      <c r="D4025" s="59"/>
    </row>
    <row r="4026" spans="4:4" x14ac:dyDescent="0.2">
      <c r="D4026" s="59"/>
    </row>
    <row r="4027" spans="4:4" x14ac:dyDescent="0.2">
      <c r="D4027" s="59"/>
    </row>
    <row r="4028" spans="4:4" x14ac:dyDescent="0.2">
      <c r="D4028" s="59"/>
    </row>
    <row r="4029" spans="4:4" x14ac:dyDescent="0.2">
      <c r="D4029" s="59"/>
    </row>
    <row r="4030" spans="4:4" x14ac:dyDescent="0.2">
      <c r="D4030" s="59"/>
    </row>
    <row r="4031" spans="4:4" x14ac:dyDescent="0.2">
      <c r="D4031" s="59"/>
    </row>
    <row r="4032" spans="4:4" x14ac:dyDescent="0.2">
      <c r="D4032" s="59"/>
    </row>
    <row r="4033" spans="4:4" x14ac:dyDescent="0.2">
      <c r="D4033" s="59"/>
    </row>
    <row r="4034" spans="4:4" x14ac:dyDescent="0.2">
      <c r="D4034" s="59"/>
    </row>
    <row r="4035" spans="4:4" x14ac:dyDescent="0.2">
      <c r="D4035" s="59"/>
    </row>
    <row r="4036" spans="4:4" x14ac:dyDescent="0.2">
      <c r="D4036" s="59"/>
    </row>
    <row r="4037" spans="4:4" x14ac:dyDescent="0.2">
      <c r="D4037" s="59"/>
    </row>
    <row r="4038" spans="4:4" x14ac:dyDescent="0.2">
      <c r="D4038" s="59"/>
    </row>
    <row r="4039" spans="4:4" x14ac:dyDescent="0.2">
      <c r="D4039" s="59"/>
    </row>
    <row r="4040" spans="4:4" x14ac:dyDescent="0.2">
      <c r="D4040" s="59"/>
    </row>
    <row r="4041" spans="4:4" x14ac:dyDescent="0.2">
      <c r="D4041" s="59"/>
    </row>
    <row r="4042" spans="4:4" x14ac:dyDescent="0.2">
      <c r="D4042" s="59"/>
    </row>
    <row r="4043" spans="4:4" x14ac:dyDescent="0.2">
      <c r="D4043" s="59"/>
    </row>
    <row r="4044" spans="4:4" x14ac:dyDescent="0.2">
      <c r="D4044" s="59"/>
    </row>
    <row r="4045" spans="4:4" x14ac:dyDescent="0.2">
      <c r="D4045" s="59"/>
    </row>
    <row r="4046" spans="4:4" x14ac:dyDescent="0.2">
      <c r="D4046" s="59"/>
    </row>
    <row r="4047" spans="4:4" x14ac:dyDescent="0.2">
      <c r="D4047" s="59"/>
    </row>
    <row r="4048" spans="4:4" x14ac:dyDescent="0.2">
      <c r="D4048" s="59"/>
    </row>
    <row r="4049" spans="4:4" x14ac:dyDescent="0.2">
      <c r="D4049" s="59"/>
    </row>
    <row r="4050" spans="4:4" x14ac:dyDescent="0.2">
      <c r="D4050" s="59"/>
    </row>
    <row r="4051" spans="4:4" x14ac:dyDescent="0.2">
      <c r="D4051" s="59"/>
    </row>
    <row r="4052" spans="4:4" x14ac:dyDescent="0.2">
      <c r="D4052" s="59"/>
    </row>
    <row r="4053" spans="4:4" x14ac:dyDescent="0.2">
      <c r="D4053" s="59"/>
    </row>
    <row r="4054" spans="4:4" x14ac:dyDescent="0.2">
      <c r="D4054" s="59"/>
    </row>
    <row r="4055" spans="4:4" x14ac:dyDescent="0.2">
      <c r="D4055" s="59"/>
    </row>
    <row r="4056" spans="4:4" x14ac:dyDescent="0.2">
      <c r="D4056" s="59"/>
    </row>
    <row r="4057" spans="4:4" x14ac:dyDescent="0.2">
      <c r="D4057" s="59"/>
    </row>
    <row r="4058" spans="4:4" x14ac:dyDescent="0.2">
      <c r="D4058" s="59"/>
    </row>
    <row r="4059" spans="4:4" x14ac:dyDescent="0.2">
      <c r="D4059" s="59"/>
    </row>
    <row r="4060" spans="4:4" x14ac:dyDescent="0.2">
      <c r="D4060" s="59"/>
    </row>
    <row r="4061" spans="4:4" x14ac:dyDescent="0.2">
      <c r="D4061" s="59"/>
    </row>
    <row r="4062" spans="4:4" x14ac:dyDescent="0.2">
      <c r="D4062" s="59"/>
    </row>
    <row r="4063" spans="4:4" x14ac:dyDescent="0.2">
      <c r="D4063" s="59"/>
    </row>
    <row r="4064" spans="4:4" x14ac:dyDescent="0.2">
      <c r="D4064" s="59"/>
    </row>
    <row r="4065" spans="4:4" x14ac:dyDescent="0.2">
      <c r="D4065" s="59"/>
    </row>
    <row r="4066" spans="4:4" x14ac:dyDescent="0.2">
      <c r="D4066" s="59"/>
    </row>
    <row r="4067" spans="4:4" x14ac:dyDescent="0.2">
      <c r="D4067" s="59"/>
    </row>
    <row r="4068" spans="4:4" x14ac:dyDescent="0.2">
      <c r="D4068" s="59"/>
    </row>
    <row r="4069" spans="4:4" x14ac:dyDescent="0.2">
      <c r="D4069" s="59"/>
    </row>
    <row r="4070" spans="4:4" x14ac:dyDescent="0.2">
      <c r="D4070" s="59"/>
    </row>
    <row r="4071" spans="4:4" x14ac:dyDescent="0.2">
      <c r="D4071" s="59"/>
    </row>
    <row r="4072" spans="4:4" x14ac:dyDescent="0.2">
      <c r="D4072" s="59"/>
    </row>
    <row r="4073" spans="4:4" x14ac:dyDescent="0.2">
      <c r="D4073" s="59"/>
    </row>
    <row r="4074" spans="4:4" x14ac:dyDescent="0.2">
      <c r="D4074" s="59"/>
    </row>
    <row r="4075" spans="4:4" x14ac:dyDescent="0.2">
      <c r="D4075" s="59"/>
    </row>
    <row r="4076" spans="4:4" x14ac:dyDescent="0.2">
      <c r="D4076" s="59"/>
    </row>
    <row r="4077" spans="4:4" x14ac:dyDescent="0.2">
      <c r="D4077" s="59"/>
    </row>
    <row r="4078" spans="4:4" x14ac:dyDescent="0.2">
      <c r="D4078" s="59"/>
    </row>
    <row r="4079" spans="4:4" x14ac:dyDescent="0.2">
      <c r="D4079" s="59"/>
    </row>
    <row r="4080" spans="4:4" x14ac:dyDescent="0.2">
      <c r="D4080" s="59"/>
    </row>
    <row r="4081" spans="4:4" x14ac:dyDescent="0.2">
      <c r="D4081" s="59"/>
    </row>
    <row r="4082" spans="4:4" x14ac:dyDescent="0.2">
      <c r="D4082" s="59"/>
    </row>
    <row r="4083" spans="4:4" x14ac:dyDescent="0.2">
      <c r="D4083" s="59"/>
    </row>
    <row r="4084" spans="4:4" x14ac:dyDescent="0.2">
      <c r="D4084" s="59"/>
    </row>
    <row r="4085" spans="4:4" x14ac:dyDescent="0.2">
      <c r="D4085" s="59"/>
    </row>
    <row r="4086" spans="4:4" x14ac:dyDescent="0.2">
      <c r="D4086" s="59"/>
    </row>
    <row r="4087" spans="4:4" x14ac:dyDescent="0.2">
      <c r="D4087" s="59"/>
    </row>
    <row r="4088" spans="4:4" x14ac:dyDescent="0.2">
      <c r="D4088" s="59"/>
    </row>
    <row r="4089" spans="4:4" x14ac:dyDescent="0.2">
      <c r="D4089" s="59"/>
    </row>
    <row r="4090" spans="4:4" x14ac:dyDescent="0.2">
      <c r="D4090" s="59"/>
    </row>
    <row r="4091" spans="4:4" x14ac:dyDescent="0.2">
      <c r="D4091" s="59"/>
    </row>
    <row r="4092" spans="4:4" x14ac:dyDescent="0.2">
      <c r="D4092" s="59"/>
    </row>
    <row r="4093" spans="4:4" x14ac:dyDescent="0.2">
      <c r="D4093" s="59"/>
    </row>
    <row r="4094" spans="4:4" x14ac:dyDescent="0.2">
      <c r="D4094" s="59"/>
    </row>
    <row r="4095" spans="4:4" x14ac:dyDescent="0.2">
      <c r="D4095" s="59"/>
    </row>
    <row r="4096" spans="4:4" x14ac:dyDescent="0.2">
      <c r="D4096" s="59"/>
    </row>
    <row r="4097" spans="4:4" x14ac:dyDescent="0.2">
      <c r="D4097" s="59"/>
    </row>
    <row r="4098" spans="4:4" x14ac:dyDescent="0.2">
      <c r="D4098" s="59"/>
    </row>
    <row r="4099" spans="4:4" x14ac:dyDescent="0.2">
      <c r="D4099" s="59"/>
    </row>
    <row r="4100" spans="4:4" x14ac:dyDescent="0.2">
      <c r="D4100" s="59"/>
    </row>
    <row r="4101" spans="4:4" x14ac:dyDescent="0.2">
      <c r="D4101" s="59"/>
    </row>
    <row r="4102" spans="4:4" x14ac:dyDescent="0.2">
      <c r="D4102" s="59"/>
    </row>
    <row r="4103" spans="4:4" x14ac:dyDescent="0.2">
      <c r="D4103" s="59"/>
    </row>
    <row r="4104" spans="4:4" x14ac:dyDescent="0.2">
      <c r="D4104" s="59"/>
    </row>
    <row r="4105" spans="4:4" x14ac:dyDescent="0.2">
      <c r="D4105" s="59"/>
    </row>
    <row r="4106" spans="4:4" x14ac:dyDescent="0.2">
      <c r="D4106" s="59"/>
    </row>
    <row r="4107" spans="4:4" x14ac:dyDescent="0.2">
      <c r="D4107" s="59"/>
    </row>
    <row r="4108" spans="4:4" x14ac:dyDescent="0.2">
      <c r="D4108" s="59"/>
    </row>
    <row r="4109" spans="4:4" x14ac:dyDescent="0.2">
      <c r="D4109" s="59"/>
    </row>
    <row r="4110" spans="4:4" x14ac:dyDescent="0.2">
      <c r="D4110" s="59"/>
    </row>
    <row r="4111" spans="4:4" x14ac:dyDescent="0.2">
      <c r="D4111" s="59"/>
    </row>
    <row r="4112" spans="4:4" x14ac:dyDescent="0.2">
      <c r="D4112" s="59"/>
    </row>
    <row r="4113" spans="4:4" x14ac:dyDescent="0.2">
      <c r="D4113" s="59"/>
    </row>
    <row r="4114" spans="4:4" x14ac:dyDescent="0.2">
      <c r="D4114" s="59"/>
    </row>
    <row r="4115" spans="4:4" x14ac:dyDescent="0.2">
      <c r="D4115" s="59"/>
    </row>
    <row r="4116" spans="4:4" x14ac:dyDescent="0.2">
      <c r="D4116" s="59"/>
    </row>
    <row r="4117" spans="4:4" x14ac:dyDescent="0.2">
      <c r="D4117" s="59"/>
    </row>
    <row r="4118" spans="4:4" x14ac:dyDescent="0.2">
      <c r="D4118" s="59"/>
    </row>
    <row r="4119" spans="4:4" x14ac:dyDescent="0.2">
      <c r="D4119" s="59"/>
    </row>
    <row r="4120" spans="4:4" x14ac:dyDescent="0.2">
      <c r="D4120" s="59"/>
    </row>
    <row r="4121" spans="4:4" x14ac:dyDescent="0.2">
      <c r="D4121" s="59"/>
    </row>
    <row r="4122" spans="4:4" x14ac:dyDescent="0.2">
      <c r="D4122" s="59"/>
    </row>
    <row r="4123" spans="4:4" x14ac:dyDescent="0.2">
      <c r="D4123" s="59"/>
    </row>
    <row r="4124" spans="4:4" x14ac:dyDescent="0.2">
      <c r="D4124" s="59"/>
    </row>
    <row r="4125" spans="4:4" x14ac:dyDescent="0.2">
      <c r="D4125" s="59"/>
    </row>
    <row r="4126" spans="4:4" x14ac:dyDescent="0.2">
      <c r="D4126" s="59"/>
    </row>
    <row r="4127" spans="4:4" x14ac:dyDescent="0.2">
      <c r="D4127" s="59"/>
    </row>
    <row r="4128" spans="4:4" x14ac:dyDescent="0.2">
      <c r="D4128" s="59"/>
    </row>
    <row r="4129" spans="4:4" x14ac:dyDescent="0.2">
      <c r="D4129" s="59"/>
    </row>
    <row r="4130" spans="4:4" x14ac:dyDescent="0.2">
      <c r="D4130" s="59"/>
    </row>
    <row r="4131" spans="4:4" x14ac:dyDescent="0.2">
      <c r="D4131" s="59"/>
    </row>
    <row r="4132" spans="4:4" x14ac:dyDescent="0.2">
      <c r="D4132" s="59"/>
    </row>
    <row r="4133" spans="4:4" x14ac:dyDescent="0.2">
      <c r="D4133" s="59"/>
    </row>
    <row r="4134" spans="4:4" x14ac:dyDescent="0.2">
      <c r="D4134" s="59"/>
    </row>
    <row r="4135" spans="4:4" x14ac:dyDescent="0.2">
      <c r="D4135" s="59"/>
    </row>
    <row r="4136" spans="4:4" x14ac:dyDescent="0.2">
      <c r="D4136" s="59"/>
    </row>
    <row r="4137" spans="4:4" x14ac:dyDescent="0.2">
      <c r="D4137" s="59"/>
    </row>
    <row r="4138" spans="4:4" x14ac:dyDescent="0.2">
      <c r="D4138" s="59"/>
    </row>
    <row r="4139" spans="4:4" x14ac:dyDescent="0.2">
      <c r="D4139" s="59"/>
    </row>
    <row r="4140" spans="4:4" x14ac:dyDescent="0.2">
      <c r="D4140" s="59"/>
    </row>
    <row r="4141" spans="4:4" x14ac:dyDescent="0.2">
      <c r="D4141" s="59"/>
    </row>
    <row r="4142" spans="4:4" x14ac:dyDescent="0.2">
      <c r="D4142" s="59"/>
    </row>
    <row r="4143" spans="4:4" x14ac:dyDescent="0.2">
      <c r="D4143" s="59"/>
    </row>
    <row r="4144" spans="4:4" x14ac:dyDescent="0.2">
      <c r="D4144" s="59"/>
    </row>
    <row r="4145" spans="4:4" x14ac:dyDescent="0.2">
      <c r="D4145" s="59"/>
    </row>
    <row r="4146" spans="4:4" x14ac:dyDescent="0.2">
      <c r="D4146" s="59"/>
    </row>
    <row r="4147" spans="4:4" x14ac:dyDescent="0.2">
      <c r="D4147" s="59"/>
    </row>
    <row r="4148" spans="4:4" x14ac:dyDescent="0.2">
      <c r="D4148" s="59"/>
    </row>
    <row r="4149" spans="4:4" x14ac:dyDescent="0.2">
      <c r="D4149" s="59"/>
    </row>
    <row r="4150" spans="4:4" x14ac:dyDescent="0.2">
      <c r="D4150" s="59"/>
    </row>
    <row r="4151" spans="4:4" x14ac:dyDescent="0.2">
      <c r="D4151" s="59"/>
    </row>
    <row r="4152" spans="4:4" x14ac:dyDescent="0.2">
      <c r="D4152" s="59"/>
    </row>
    <row r="4153" spans="4:4" x14ac:dyDescent="0.2">
      <c r="D4153" s="59"/>
    </row>
    <row r="4154" spans="4:4" x14ac:dyDescent="0.2">
      <c r="D4154" s="59"/>
    </row>
    <row r="4155" spans="4:4" x14ac:dyDescent="0.2">
      <c r="D4155" s="59"/>
    </row>
    <row r="4156" spans="4:4" x14ac:dyDescent="0.2">
      <c r="D4156" s="59"/>
    </row>
    <row r="4157" spans="4:4" x14ac:dyDescent="0.2">
      <c r="D4157" s="59"/>
    </row>
    <row r="4158" spans="4:4" x14ac:dyDescent="0.2">
      <c r="D4158" s="59"/>
    </row>
    <row r="4159" spans="4:4" x14ac:dyDescent="0.2">
      <c r="D4159" s="59"/>
    </row>
    <row r="4160" spans="4:4" x14ac:dyDescent="0.2">
      <c r="D4160" s="59"/>
    </row>
    <row r="4161" spans="4:4" x14ac:dyDescent="0.2">
      <c r="D4161" s="59"/>
    </row>
    <row r="4162" spans="4:4" x14ac:dyDescent="0.2">
      <c r="D4162" s="59"/>
    </row>
    <row r="4163" spans="4:4" x14ac:dyDescent="0.2">
      <c r="D4163" s="59"/>
    </row>
    <row r="4164" spans="4:4" x14ac:dyDescent="0.2">
      <c r="D4164" s="59"/>
    </row>
    <row r="4165" spans="4:4" x14ac:dyDescent="0.2">
      <c r="D4165" s="59"/>
    </row>
    <row r="4166" spans="4:4" x14ac:dyDescent="0.2">
      <c r="D4166" s="59"/>
    </row>
    <row r="4167" spans="4:4" x14ac:dyDescent="0.2">
      <c r="D4167" s="59"/>
    </row>
    <row r="4168" spans="4:4" x14ac:dyDescent="0.2">
      <c r="D4168" s="59"/>
    </row>
    <row r="4169" spans="4:4" x14ac:dyDescent="0.2">
      <c r="D4169" s="59"/>
    </row>
    <row r="4170" spans="4:4" x14ac:dyDescent="0.2">
      <c r="D4170" s="59"/>
    </row>
    <row r="4171" spans="4:4" x14ac:dyDescent="0.2">
      <c r="D4171" s="59"/>
    </row>
    <row r="4172" spans="4:4" x14ac:dyDescent="0.2">
      <c r="D4172" s="59"/>
    </row>
    <row r="4173" spans="4:4" x14ac:dyDescent="0.2">
      <c r="D4173" s="59"/>
    </row>
    <row r="4174" spans="4:4" x14ac:dyDescent="0.2">
      <c r="D4174" s="59"/>
    </row>
    <row r="4175" spans="4:4" x14ac:dyDescent="0.2">
      <c r="D4175" s="59"/>
    </row>
    <row r="4176" spans="4:4" x14ac:dyDescent="0.2">
      <c r="D4176" s="59"/>
    </row>
    <row r="4177" spans="4:4" x14ac:dyDescent="0.2">
      <c r="D4177" s="59"/>
    </row>
    <row r="4178" spans="4:4" x14ac:dyDescent="0.2">
      <c r="D4178" s="59"/>
    </row>
    <row r="4179" spans="4:4" x14ac:dyDescent="0.2">
      <c r="D4179" s="59"/>
    </row>
    <row r="4180" spans="4:4" x14ac:dyDescent="0.2">
      <c r="D4180" s="59"/>
    </row>
    <row r="4181" spans="4:4" x14ac:dyDescent="0.2">
      <c r="D4181" s="59"/>
    </row>
    <row r="4182" spans="4:4" x14ac:dyDescent="0.2">
      <c r="D4182" s="59"/>
    </row>
    <row r="4183" spans="4:4" x14ac:dyDescent="0.2">
      <c r="D4183" s="59"/>
    </row>
    <row r="4184" spans="4:4" x14ac:dyDescent="0.2">
      <c r="D4184" s="59"/>
    </row>
    <row r="4185" spans="4:4" x14ac:dyDescent="0.2">
      <c r="D4185" s="59"/>
    </row>
    <row r="4186" spans="4:4" x14ac:dyDescent="0.2">
      <c r="D4186" s="59"/>
    </row>
    <row r="4187" spans="4:4" x14ac:dyDescent="0.2">
      <c r="D4187" s="59"/>
    </row>
    <row r="4188" spans="4:4" x14ac:dyDescent="0.2">
      <c r="D4188" s="59"/>
    </row>
    <row r="4189" spans="4:4" x14ac:dyDescent="0.2">
      <c r="D4189" s="59"/>
    </row>
    <row r="4190" spans="4:4" x14ac:dyDescent="0.2">
      <c r="D4190" s="59"/>
    </row>
    <row r="4191" spans="4:4" x14ac:dyDescent="0.2">
      <c r="D4191" s="59"/>
    </row>
    <row r="4192" spans="4:4" x14ac:dyDescent="0.2">
      <c r="D4192" s="59"/>
    </row>
    <row r="4193" spans="4:4" x14ac:dyDescent="0.2">
      <c r="D4193" s="59"/>
    </row>
    <row r="4194" spans="4:4" x14ac:dyDescent="0.2">
      <c r="D4194" s="59"/>
    </row>
    <row r="4195" spans="4:4" x14ac:dyDescent="0.2">
      <c r="D4195" s="59"/>
    </row>
    <row r="4196" spans="4:4" x14ac:dyDescent="0.2">
      <c r="D4196" s="59"/>
    </row>
    <row r="4197" spans="4:4" x14ac:dyDescent="0.2">
      <c r="D4197" s="59"/>
    </row>
    <row r="4198" spans="4:4" x14ac:dyDescent="0.2">
      <c r="D4198" s="59"/>
    </row>
    <row r="4199" spans="4:4" x14ac:dyDescent="0.2">
      <c r="D4199" s="59"/>
    </row>
    <row r="4200" spans="4:4" x14ac:dyDescent="0.2">
      <c r="D4200" s="59"/>
    </row>
    <row r="4201" spans="4:4" x14ac:dyDescent="0.2">
      <c r="D4201" s="59"/>
    </row>
    <row r="4202" spans="4:4" x14ac:dyDescent="0.2">
      <c r="D4202" s="59"/>
    </row>
    <row r="4203" spans="4:4" x14ac:dyDescent="0.2">
      <c r="D4203" s="59"/>
    </row>
    <row r="4204" spans="4:4" x14ac:dyDescent="0.2">
      <c r="D4204" s="59"/>
    </row>
    <row r="4205" spans="4:4" x14ac:dyDescent="0.2">
      <c r="D4205" s="59"/>
    </row>
    <row r="4206" spans="4:4" x14ac:dyDescent="0.2">
      <c r="D4206" s="59"/>
    </row>
    <row r="4207" spans="4:4" x14ac:dyDescent="0.2">
      <c r="D4207" s="59"/>
    </row>
    <row r="4208" spans="4:4" x14ac:dyDescent="0.2">
      <c r="D4208" s="59"/>
    </row>
    <row r="4209" spans="4:4" x14ac:dyDescent="0.2">
      <c r="D4209" s="59"/>
    </row>
    <row r="4210" spans="4:4" x14ac:dyDescent="0.2">
      <c r="D4210" s="59"/>
    </row>
    <row r="4211" spans="4:4" x14ac:dyDescent="0.2">
      <c r="D4211" s="59"/>
    </row>
    <row r="4212" spans="4:4" x14ac:dyDescent="0.2">
      <c r="D4212" s="59"/>
    </row>
    <row r="4213" spans="4:4" x14ac:dyDescent="0.2">
      <c r="D4213" s="59"/>
    </row>
    <row r="4214" spans="4:4" x14ac:dyDescent="0.2">
      <c r="D4214" s="59"/>
    </row>
    <row r="4215" spans="4:4" x14ac:dyDescent="0.2">
      <c r="D4215" s="59"/>
    </row>
    <row r="4216" spans="4:4" x14ac:dyDescent="0.2">
      <c r="D4216" s="59"/>
    </row>
    <row r="4217" spans="4:4" x14ac:dyDescent="0.2">
      <c r="D4217" s="59"/>
    </row>
    <row r="4218" spans="4:4" x14ac:dyDescent="0.2">
      <c r="D4218" s="59"/>
    </row>
    <row r="4219" spans="4:4" x14ac:dyDescent="0.2">
      <c r="D4219" s="59"/>
    </row>
    <row r="4220" spans="4:4" x14ac:dyDescent="0.2">
      <c r="D4220" s="59"/>
    </row>
    <row r="4221" spans="4:4" x14ac:dyDescent="0.2">
      <c r="D4221" s="59"/>
    </row>
    <row r="4222" spans="4:4" x14ac:dyDescent="0.2">
      <c r="D4222" s="59"/>
    </row>
    <row r="4223" spans="4:4" x14ac:dyDescent="0.2">
      <c r="D4223" s="59"/>
    </row>
    <row r="4224" spans="4:4" x14ac:dyDescent="0.2">
      <c r="D4224" s="59"/>
    </row>
    <row r="4225" spans="4:4" x14ac:dyDescent="0.2">
      <c r="D4225" s="59"/>
    </row>
    <row r="4226" spans="4:4" x14ac:dyDescent="0.2">
      <c r="D4226" s="59"/>
    </row>
    <row r="4227" spans="4:4" x14ac:dyDescent="0.2">
      <c r="D4227" s="59"/>
    </row>
    <row r="4228" spans="4:4" x14ac:dyDescent="0.2">
      <c r="D4228" s="59"/>
    </row>
    <row r="4229" spans="4:4" x14ac:dyDescent="0.2">
      <c r="D4229" s="59"/>
    </row>
    <row r="4230" spans="4:4" x14ac:dyDescent="0.2">
      <c r="D4230" s="59"/>
    </row>
    <row r="4231" spans="4:4" x14ac:dyDescent="0.2">
      <c r="D4231" s="59"/>
    </row>
    <row r="4232" spans="4:4" x14ac:dyDescent="0.2">
      <c r="D4232" s="59"/>
    </row>
    <row r="4233" spans="4:4" x14ac:dyDescent="0.2">
      <c r="D4233" s="59"/>
    </row>
    <row r="4234" spans="4:4" x14ac:dyDescent="0.2">
      <c r="D4234" s="59"/>
    </row>
    <row r="4235" spans="4:4" x14ac:dyDescent="0.2">
      <c r="D4235" s="59"/>
    </row>
    <row r="4236" spans="4:4" x14ac:dyDescent="0.2">
      <c r="D4236" s="59"/>
    </row>
    <row r="4237" spans="4:4" x14ac:dyDescent="0.2">
      <c r="D4237" s="59"/>
    </row>
    <row r="4238" spans="4:4" x14ac:dyDescent="0.2">
      <c r="D4238" s="59"/>
    </row>
    <row r="4239" spans="4:4" x14ac:dyDescent="0.2">
      <c r="D4239" s="59"/>
    </row>
    <row r="4240" spans="4:4" x14ac:dyDescent="0.2">
      <c r="D4240" s="59"/>
    </row>
    <row r="4241" spans="4:4" x14ac:dyDescent="0.2">
      <c r="D4241" s="59"/>
    </row>
    <row r="4242" spans="4:4" x14ac:dyDescent="0.2">
      <c r="D4242" s="59"/>
    </row>
    <row r="4243" spans="4:4" x14ac:dyDescent="0.2">
      <c r="D4243" s="59"/>
    </row>
    <row r="4244" spans="4:4" x14ac:dyDescent="0.2">
      <c r="D4244" s="59"/>
    </row>
    <row r="4245" spans="4:4" x14ac:dyDescent="0.2">
      <c r="D4245" s="59"/>
    </row>
    <row r="4246" spans="4:4" x14ac:dyDescent="0.2">
      <c r="D4246" s="59"/>
    </row>
    <row r="4247" spans="4:4" x14ac:dyDescent="0.2">
      <c r="D4247" s="59"/>
    </row>
    <row r="4248" spans="4:4" x14ac:dyDescent="0.2">
      <c r="D4248" s="59"/>
    </row>
    <row r="4249" spans="4:4" x14ac:dyDescent="0.2">
      <c r="D4249" s="59"/>
    </row>
    <row r="4250" spans="4:4" x14ac:dyDescent="0.2">
      <c r="D4250" s="59"/>
    </row>
    <row r="4251" spans="4:4" x14ac:dyDescent="0.2">
      <c r="D4251" s="59"/>
    </row>
    <row r="4252" spans="4:4" x14ac:dyDescent="0.2">
      <c r="D4252" s="59"/>
    </row>
    <row r="4253" spans="4:4" x14ac:dyDescent="0.2">
      <c r="D4253" s="59"/>
    </row>
    <row r="4254" spans="4:4" x14ac:dyDescent="0.2">
      <c r="D4254" s="59"/>
    </row>
    <row r="4255" spans="4:4" x14ac:dyDescent="0.2">
      <c r="D4255" s="59"/>
    </row>
    <row r="4256" spans="4:4" x14ac:dyDescent="0.2">
      <c r="D4256" s="59"/>
    </row>
    <row r="4257" spans="4:4" x14ac:dyDescent="0.2">
      <c r="D4257" s="59"/>
    </row>
    <row r="4258" spans="4:4" x14ac:dyDescent="0.2">
      <c r="D4258" s="59"/>
    </row>
    <row r="4259" spans="4:4" x14ac:dyDescent="0.2">
      <c r="D4259" s="59"/>
    </row>
    <row r="4260" spans="4:4" x14ac:dyDescent="0.2">
      <c r="D4260" s="59"/>
    </row>
    <row r="4261" spans="4:4" x14ac:dyDescent="0.2">
      <c r="D4261" s="59"/>
    </row>
    <row r="4262" spans="4:4" x14ac:dyDescent="0.2">
      <c r="D4262" s="59"/>
    </row>
    <row r="4263" spans="4:4" x14ac:dyDescent="0.2">
      <c r="D4263" s="59"/>
    </row>
    <row r="4264" spans="4:4" x14ac:dyDescent="0.2">
      <c r="D4264" s="59"/>
    </row>
    <row r="4265" spans="4:4" x14ac:dyDescent="0.2">
      <c r="D4265" s="59"/>
    </row>
    <row r="4266" spans="4:4" x14ac:dyDescent="0.2">
      <c r="D4266" s="59"/>
    </row>
    <row r="4267" spans="4:4" x14ac:dyDescent="0.2">
      <c r="D4267" s="59"/>
    </row>
    <row r="4268" spans="4:4" x14ac:dyDescent="0.2">
      <c r="D4268" s="59"/>
    </row>
    <row r="4269" spans="4:4" x14ac:dyDescent="0.2">
      <c r="D4269" s="59"/>
    </row>
    <row r="4270" spans="4:4" x14ac:dyDescent="0.2">
      <c r="D4270" s="59"/>
    </row>
    <row r="4271" spans="4:4" x14ac:dyDescent="0.2">
      <c r="D4271" s="59"/>
    </row>
    <row r="4272" spans="4:4" x14ac:dyDescent="0.2">
      <c r="D4272" s="59"/>
    </row>
    <row r="4273" spans="4:4" x14ac:dyDescent="0.2">
      <c r="D4273" s="59"/>
    </row>
    <row r="4274" spans="4:4" x14ac:dyDescent="0.2">
      <c r="D4274" s="59"/>
    </row>
    <row r="4275" spans="4:4" x14ac:dyDescent="0.2">
      <c r="D4275" s="59"/>
    </row>
    <row r="4276" spans="4:4" x14ac:dyDescent="0.2">
      <c r="D4276" s="59"/>
    </row>
    <row r="4277" spans="4:4" x14ac:dyDescent="0.2">
      <c r="D4277" s="59"/>
    </row>
    <row r="4278" spans="4:4" x14ac:dyDescent="0.2">
      <c r="D4278" s="59"/>
    </row>
    <row r="4279" spans="4:4" x14ac:dyDescent="0.2">
      <c r="D4279" s="59"/>
    </row>
    <row r="4280" spans="4:4" x14ac:dyDescent="0.2">
      <c r="D4280" s="59"/>
    </row>
    <row r="4281" spans="4:4" x14ac:dyDescent="0.2">
      <c r="D4281" s="59"/>
    </row>
    <row r="4282" spans="4:4" x14ac:dyDescent="0.2">
      <c r="D4282" s="59"/>
    </row>
    <row r="4283" spans="4:4" x14ac:dyDescent="0.2">
      <c r="D4283" s="59"/>
    </row>
    <row r="4284" spans="4:4" x14ac:dyDescent="0.2">
      <c r="D4284" s="59"/>
    </row>
    <row r="4285" spans="4:4" x14ac:dyDescent="0.2">
      <c r="D4285" s="59"/>
    </row>
    <row r="4286" spans="4:4" x14ac:dyDescent="0.2">
      <c r="D4286" s="59"/>
    </row>
    <row r="4287" spans="4:4" x14ac:dyDescent="0.2">
      <c r="D4287" s="59"/>
    </row>
    <row r="4288" spans="4:4" x14ac:dyDescent="0.2">
      <c r="D4288" s="59"/>
    </row>
    <row r="4289" spans="4:4" x14ac:dyDescent="0.2">
      <c r="D4289" s="59"/>
    </row>
    <row r="4290" spans="4:4" x14ac:dyDescent="0.2">
      <c r="D4290" s="59"/>
    </row>
    <row r="4291" spans="4:4" x14ac:dyDescent="0.2">
      <c r="D4291" s="59"/>
    </row>
    <row r="4292" spans="4:4" x14ac:dyDescent="0.2">
      <c r="D4292" s="59"/>
    </row>
    <row r="4293" spans="4:4" x14ac:dyDescent="0.2">
      <c r="D4293" s="59"/>
    </row>
    <row r="4294" spans="4:4" x14ac:dyDescent="0.2">
      <c r="D4294" s="59"/>
    </row>
    <row r="4295" spans="4:4" x14ac:dyDescent="0.2">
      <c r="D4295" s="59"/>
    </row>
    <row r="4296" spans="4:4" x14ac:dyDescent="0.2">
      <c r="D4296" s="59"/>
    </row>
    <row r="4297" spans="4:4" x14ac:dyDescent="0.2">
      <c r="D4297" s="59"/>
    </row>
    <row r="4298" spans="4:4" x14ac:dyDescent="0.2">
      <c r="D4298" s="59"/>
    </row>
    <row r="4299" spans="4:4" x14ac:dyDescent="0.2">
      <c r="D4299" s="59"/>
    </row>
    <row r="4300" spans="4:4" x14ac:dyDescent="0.2">
      <c r="D4300" s="59"/>
    </row>
    <row r="4301" spans="4:4" x14ac:dyDescent="0.2">
      <c r="D4301" s="59"/>
    </row>
    <row r="4302" spans="4:4" x14ac:dyDescent="0.2">
      <c r="D4302" s="59"/>
    </row>
    <row r="4303" spans="4:4" x14ac:dyDescent="0.2">
      <c r="D4303" s="59"/>
    </row>
    <row r="4304" spans="4:4" x14ac:dyDescent="0.2">
      <c r="D4304" s="59"/>
    </row>
    <row r="4305" spans="4:4" x14ac:dyDescent="0.2">
      <c r="D4305" s="59"/>
    </row>
    <row r="4306" spans="4:4" x14ac:dyDescent="0.2">
      <c r="D4306" s="59"/>
    </row>
    <row r="4307" spans="4:4" x14ac:dyDescent="0.2">
      <c r="D4307" s="59"/>
    </row>
    <row r="4308" spans="4:4" x14ac:dyDescent="0.2">
      <c r="D4308" s="59"/>
    </row>
    <row r="4309" spans="4:4" x14ac:dyDescent="0.2">
      <c r="D4309" s="59"/>
    </row>
    <row r="4310" spans="4:4" x14ac:dyDescent="0.2">
      <c r="D4310" s="59"/>
    </row>
    <row r="4311" spans="4:4" x14ac:dyDescent="0.2">
      <c r="D4311" s="59"/>
    </row>
    <row r="4312" spans="4:4" x14ac:dyDescent="0.2">
      <c r="D4312" s="59"/>
    </row>
    <row r="4313" spans="4:4" x14ac:dyDescent="0.2">
      <c r="D4313" s="59"/>
    </row>
    <row r="4314" spans="4:4" x14ac:dyDescent="0.2">
      <c r="D4314" s="59"/>
    </row>
    <row r="4315" spans="4:4" x14ac:dyDescent="0.2">
      <c r="D4315" s="59"/>
    </row>
    <row r="4316" spans="4:4" x14ac:dyDescent="0.2">
      <c r="D4316" s="59"/>
    </row>
    <row r="4317" spans="4:4" x14ac:dyDescent="0.2">
      <c r="D4317" s="59"/>
    </row>
    <row r="4318" spans="4:4" x14ac:dyDescent="0.2">
      <c r="D4318" s="59"/>
    </row>
    <row r="4319" spans="4:4" x14ac:dyDescent="0.2">
      <c r="D4319" s="59"/>
    </row>
    <row r="4320" spans="4:4" x14ac:dyDescent="0.2">
      <c r="D4320" s="59"/>
    </row>
    <row r="4321" spans="4:4" x14ac:dyDescent="0.2">
      <c r="D4321" s="59"/>
    </row>
    <row r="4322" spans="4:4" x14ac:dyDescent="0.2">
      <c r="D4322" s="59"/>
    </row>
    <row r="4323" spans="4:4" x14ac:dyDescent="0.2">
      <c r="D4323" s="59"/>
    </row>
    <row r="4324" spans="4:4" x14ac:dyDescent="0.2">
      <c r="D4324" s="59"/>
    </row>
    <row r="4325" spans="4:4" x14ac:dyDescent="0.2">
      <c r="D4325" s="59"/>
    </row>
    <row r="4326" spans="4:4" x14ac:dyDescent="0.2">
      <c r="D4326" s="59"/>
    </row>
    <row r="4327" spans="4:4" x14ac:dyDescent="0.2">
      <c r="D4327" s="59"/>
    </row>
    <row r="4328" spans="4:4" x14ac:dyDescent="0.2">
      <c r="D4328" s="59"/>
    </row>
    <row r="4329" spans="4:4" x14ac:dyDescent="0.2">
      <c r="D4329" s="59"/>
    </row>
    <row r="4330" spans="4:4" x14ac:dyDescent="0.2">
      <c r="D4330" s="59"/>
    </row>
    <row r="4331" spans="4:4" x14ac:dyDescent="0.2">
      <c r="D4331" s="59"/>
    </row>
    <row r="4332" spans="4:4" x14ac:dyDescent="0.2">
      <c r="D4332" s="59"/>
    </row>
    <row r="4333" spans="4:4" x14ac:dyDescent="0.2">
      <c r="D4333" s="59"/>
    </row>
    <row r="4334" spans="4:4" x14ac:dyDescent="0.2">
      <c r="D4334" s="59"/>
    </row>
    <row r="4335" spans="4:4" x14ac:dyDescent="0.2">
      <c r="D4335" s="59"/>
    </row>
    <row r="4336" spans="4:4" x14ac:dyDescent="0.2">
      <c r="D4336" s="59"/>
    </row>
    <row r="4337" spans="4:4" x14ac:dyDescent="0.2">
      <c r="D4337" s="59"/>
    </row>
    <row r="4338" spans="4:4" x14ac:dyDescent="0.2">
      <c r="D4338" s="59"/>
    </row>
    <row r="4339" spans="4:4" x14ac:dyDescent="0.2">
      <c r="D4339" s="59"/>
    </row>
    <row r="4340" spans="4:4" x14ac:dyDescent="0.2">
      <c r="D4340" s="59"/>
    </row>
    <row r="4341" spans="4:4" x14ac:dyDescent="0.2">
      <c r="D4341" s="59"/>
    </row>
    <row r="4342" spans="4:4" x14ac:dyDescent="0.2">
      <c r="D4342" s="59"/>
    </row>
    <row r="4343" spans="4:4" x14ac:dyDescent="0.2">
      <c r="D4343" s="59"/>
    </row>
    <row r="4344" spans="4:4" x14ac:dyDescent="0.2">
      <c r="D4344" s="59"/>
    </row>
    <row r="4345" spans="4:4" x14ac:dyDescent="0.2">
      <c r="D4345" s="59"/>
    </row>
    <row r="4346" spans="4:4" x14ac:dyDescent="0.2">
      <c r="D4346" s="59"/>
    </row>
    <row r="4347" spans="4:4" x14ac:dyDescent="0.2">
      <c r="D4347" s="59"/>
    </row>
    <row r="4348" spans="4:4" x14ac:dyDescent="0.2">
      <c r="D4348" s="59"/>
    </row>
    <row r="4349" spans="4:4" x14ac:dyDescent="0.2">
      <c r="D4349" s="59"/>
    </row>
    <row r="4350" spans="4:4" x14ac:dyDescent="0.2">
      <c r="D4350" s="59"/>
    </row>
    <row r="4351" spans="4:4" x14ac:dyDescent="0.2">
      <c r="D4351" s="59"/>
    </row>
    <row r="4352" spans="4:4" x14ac:dyDescent="0.2">
      <c r="D4352" s="59"/>
    </row>
    <row r="4353" spans="4:4" x14ac:dyDescent="0.2">
      <c r="D4353" s="59"/>
    </row>
    <row r="4354" spans="4:4" x14ac:dyDescent="0.2">
      <c r="D4354" s="59"/>
    </row>
    <row r="4355" spans="4:4" x14ac:dyDescent="0.2">
      <c r="D4355" s="59"/>
    </row>
    <row r="4356" spans="4:4" x14ac:dyDescent="0.2">
      <c r="D4356" s="59"/>
    </row>
    <row r="4357" spans="4:4" x14ac:dyDescent="0.2">
      <c r="D4357" s="59"/>
    </row>
    <row r="4358" spans="4:4" x14ac:dyDescent="0.2">
      <c r="D4358" s="59"/>
    </row>
    <row r="4359" spans="4:4" x14ac:dyDescent="0.2">
      <c r="D4359" s="59"/>
    </row>
    <row r="4360" spans="4:4" x14ac:dyDescent="0.2">
      <c r="D4360" s="59"/>
    </row>
    <row r="4361" spans="4:4" x14ac:dyDescent="0.2">
      <c r="D4361" s="59"/>
    </row>
    <row r="4362" spans="4:4" x14ac:dyDescent="0.2">
      <c r="D4362" s="59"/>
    </row>
    <row r="4363" spans="4:4" x14ac:dyDescent="0.2">
      <c r="D4363" s="59"/>
    </row>
    <row r="4364" spans="4:4" x14ac:dyDescent="0.2">
      <c r="D4364" s="59"/>
    </row>
    <row r="4365" spans="4:4" x14ac:dyDescent="0.2">
      <c r="D4365" s="59"/>
    </row>
    <row r="4366" spans="4:4" x14ac:dyDescent="0.2">
      <c r="D4366" s="59"/>
    </row>
    <row r="4367" spans="4:4" x14ac:dyDescent="0.2">
      <c r="D4367" s="59"/>
    </row>
    <row r="4368" spans="4:4" x14ac:dyDescent="0.2">
      <c r="D4368" s="59"/>
    </row>
    <row r="4369" spans="4:4" x14ac:dyDescent="0.2">
      <c r="D4369" s="59"/>
    </row>
    <row r="4370" spans="4:4" x14ac:dyDescent="0.2">
      <c r="D4370" s="59"/>
    </row>
    <row r="4371" spans="4:4" x14ac:dyDescent="0.2">
      <c r="D4371" s="59"/>
    </row>
    <row r="4372" spans="4:4" x14ac:dyDescent="0.2">
      <c r="D4372" s="59"/>
    </row>
    <row r="4373" spans="4:4" x14ac:dyDescent="0.2">
      <c r="D4373" s="59"/>
    </row>
    <row r="4374" spans="4:4" x14ac:dyDescent="0.2">
      <c r="D4374" s="59"/>
    </row>
    <row r="4375" spans="4:4" x14ac:dyDescent="0.2">
      <c r="D4375" s="59"/>
    </row>
    <row r="4376" spans="4:4" x14ac:dyDescent="0.2">
      <c r="D4376" s="59"/>
    </row>
    <row r="4377" spans="4:4" x14ac:dyDescent="0.2">
      <c r="D4377" s="59"/>
    </row>
    <row r="4378" spans="4:4" x14ac:dyDescent="0.2">
      <c r="D4378" s="59"/>
    </row>
    <row r="4379" spans="4:4" x14ac:dyDescent="0.2">
      <c r="D4379" s="59"/>
    </row>
    <row r="4380" spans="4:4" x14ac:dyDescent="0.2">
      <c r="D4380" s="59"/>
    </row>
    <row r="4381" spans="4:4" x14ac:dyDescent="0.2">
      <c r="D4381" s="59"/>
    </row>
    <row r="4382" spans="4:4" x14ac:dyDescent="0.2">
      <c r="D4382" s="59"/>
    </row>
    <row r="4383" spans="4:4" x14ac:dyDescent="0.2">
      <c r="D4383" s="59"/>
    </row>
    <row r="4384" spans="4:4" x14ac:dyDescent="0.2">
      <c r="D4384" s="59"/>
    </row>
    <row r="4385" spans="4:4" x14ac:dyDescent="0.2">
      <c r="D4385" s="59"/>
    </row>
    <row r="4386" spans="4:4" x14ac:dyDescent="0.2">
      <c r="D4386" s="59"/>
    </row>
    <row r="4387" spans="4:4" x14ac:dyDescent="0.2">
      <c r="D4387" s="59"/>
    </row>
    <row r="4388" spans="4:4" x14ac:dyDescent="0.2">
      <c r="D4388" s="59"/>
    </row>
    <row r="4389" spans="4:4" x14ac:dyDescent="0.2">
      <c r="D4389" s="59"/>
    </row>
    <row r="4390" spans="4:4" x14ac:dyDescent="0.2">
      <c r="D4390" s="59"/>
    </row>
    <row r="4391" spans="4:4" x14ac:dyDescent="0.2">
      <c r="D4391" s="59"/>
    </row>
    <row r="4392" spans="4:4" x14ac:dyDescent="0.2">
      <c r="D4392" s="59"/>
    </row>
    <row r="4393" spans="4:4" x14ac:dyDescent="0.2">
      <c r="D4393" s="59"/>
    </row>
    <row r="4394" spans="4:4" x14ac:dyDescent="0.2">
      <c r="D4394" s="59"/>
    </row>
    <row r="4395" spans="4:4" x14ac:dyDescent="0.2">
      <c r="D4395" s="59"/>
    </row>
    <row r="4396" spans="4:4" x14ac:dyDescent="0.2">
      <c r="D4396" s="59"/>
    </row>
    <row r="4397" spans="4:4" x14ac:dyDescent="0.2">
      <c r="D4397" s="59"/>
    </row>
    <row r="4398" spans="4:4" x14ac:dyDescent="0.2">
      <c r="D4398" s="59"/>
    </row>
    <row r="4399" spans="4:4" x14ac:dyDescent="0.2">
      <c r="D4399" s="59"/>
    </row>
    <row r="4400" spans="4:4" x14ac:dyDescent="0.2">
      <c r="D4400" s="59"/>
    </row>
    <row r="4401" spans="4:4" x14ac:dyDescent="0.2">
      <c r="D4401" s="59"/>
    </row>
    <row r="4402" spans="4:4" x14ac:dyDescent="0.2">
      <c r="D4402" s="59"/>
    </row>
    <row r="4403" spans="4:4" x14ac:dyDescent="0.2">
      <c r="D4403" s="59"/>
    </row>
    <row r="4404" spans="4:4" x14ac:dyDescent="0.2">
      <c r="D4404" s="59"/>
    </row>
    <row r="4405" spans="4:4" x14ac:dyDescent="0.2">
      <c r="D4405" s="59"/>
    </row>
    <row r="4406" spans="4:4" x14ac:dyDescent="0.2">
      <c r="D4406" s="59"/>
    </row>
    <row r="4407" spans="4:4" x14ac:dyDescent="0.2">
      <c r="D4407" s="59"/>
    </row>
    <row r="4408" spans="4:4" x14ac:dyDescent="0.2">
      <c r="D4408" s="59"/>
    </row>
    <row r="4409" spans="4:4" x14ac:dyDescent="0.2">
      <c r="D4409" s="59"/>
    </row>
    <row r="4410" spans="4:4" x14ac:dyDescent="0.2">
      <c r="D4410" s="59"/>
    </row>
    <row r="4411" spans="4:4" x14ac:dyDescent="0.2">
      <c r="D4411" s="59"/>
    </row>
    <row r="4412" spans="4:4" x14ac:dyDescent="0.2">
      <c r="D4412" s="59"/>
    </row>
    <row r="4413" spans="4:4" x14ac:dyDescent="0.2">
      <c r="D4413" s="59"/>
    </row>
    <row r="4414" spans="4:4" x14ac:dyDescent="0.2">
      <c r="D4414" s="59"/>
    </row>
    <row r="4415" spans="4:4" x14ac:dyDescent="0.2">
      <c r="D4415" s="59"/>
    </row>
    <row r="4416" spans="4:4" x14ac:dyDescent="0.2">
      <c r="D4416" s="59"/>
    </row>
    <row r="4417" spans="4:4" x14ac:dyDescent="0.2">
      <c r="D4417" s="59"/>
    </row>
    <row r="4418" spans="4:4" x14ac:dyDescent="0.2">
      <c r="D4418" s="59"/>
    </row>
    <row r="4419" spans="4:4" x14ac:dyDescent="0.2">
      <c r="D4419" s="59"/>
    </row>
    <row r="4420" spans="4:4" x14ac:dyDescent="0.2">
      <c r="D4420" s="59"/>
    </row>
    <row r="4421" spans="4:4" x14ac:dyDescent="0.2">
      <c r="D4421" s="59"/>
    </row>
    <row r="4422" spans="4:4" x14ac:dyDescent="0.2">
      <c r="D4422" s="59"/>
    </row>
    <row r="4423" spans="4:4" x14ac:dyDescent="0.2">
      <c r="D4423" s="59"/>
    </row>
    <row r="4424" spans="4:4" x14ac:dyDescent="0.2">
      <c r="D4424" s="59"/>
    </row>
    <row r="4425" spans="4:4" x14ac:dyDescent="0.2">
      <c r="D4425" s="59"/>
    </row>
    <row r="4426" spans="4:4" x14ac:dyDescent="0.2">
      <c r="D4426" s="59"/>
    </row>
    <row r="4427" spans="4:4" x14ac:dyDescent="0.2">
      <c r="D4427" s="59"/>
    </row>
    <row r="4428" spans="4:4" x14ac:dyDescent="0.2">
      <c r="D4428" s="59"/>
    </row>
    <row r="4429" spans="4:4" x14ac:dyDescent="0.2">
      <c r="D4429" s="59"/>
    </row>
    <row r="4430" spans="4:4" x14ac:dyDescent="0.2">
      <c r="D4430" s="59"/>
    </row>
    <row r="4431" spans="4:4" x14ac:dyDescent="0.2">
      <c r="D4431" s="59"/>
    </row>
    <row r="4432" spans="4:4" x14ac:dyDescent="0.2">
      <c r="D4432" s="59"/>
    </row>
    <row r="4433" spans="4:4" x14ac:dyDescent="0.2">
      <c r="D4433" s="59"/>
    </row>
    <row r="4434" spans="4:4" x14ac:dyDescent="0.2">
      <c r="D4434" s="59"/>
    </row>
    <row r="4435" spans="4:4" x14ac:dyDescent="0.2">
      <c r="D4435" s="59"/>
    </row>
    <row r="4436" spans="4:4" x14ac:dyDescent="0.2">
      <c r="D4436" s="59"/>
    </row>
    <row r="4437" spans="4:4" x14ac:dyDescent="0.2">
      <c r="D4437" s="59"/>
    </row>
    <row r="4438" spans="4:4" x14ac:dyDescent="0.2">
      <c r="D4438" s="59"/>
    </row>
    <row r="4439" spans="4:4" x14ac:dyDescent="0.2">
      <c r="D4439" s="59"/>
    </row>
    <row r="4440" spans="4:4" x14ac:dyDescent="0.2">
      <c r="D4440" s="59"/>
    </row>
    <row r="4441" spans="4:4" x14ac:dyDescent="0.2">
      <c r="D4441" s="59"/>
    </row>
    <row r="4442" spans="4:4" x14ac:dyDescent="0.2">
      <c r="D4442" s="59"/>
    </row>
    <row r="4443" spans="4:4" x14ac:dyDescent="0.2">
      <c r="D4443" s="59"/>
    </row>
    <row r="4444" spans="4:4" x14ac:dyDescent="0.2">
      <c r="D4444" s="59"/>
    </row>
    <row r="4445" spans="4:4" x14ac:dyDescent="0.2">
      <c r="D4445" s="59"/>
    </row>
    <row r="4446" spans="4:4" x14ac:dyDescent="0.2">
      <c r="D4446" s="59"/>
    </row>
    <row r="4447" spans="4:4" x14ac:dyDescent="0.2">
      <c r="D4447" s="59"/>
    </row>
    <row r="4448" spans="4:4" x14ac:dyDescent="0.2">
      <c r="D4448" s="59"/>
    </row>
    <row r="4449" spans="4:4" x14ac:dyDescent="0.2">
      <c r="D4449" s="59"/>
    </row>
    <row r="4450" spans="4:4" x14ac:dyDescent="0.2">
      <c r="D4450" s="59"/>
    </row>
    <row r="4451" spans="4:4" x14ac:dyDescent="0.2">
      <c r="D4451" s="59"/>
    </row>
    <row r="4452" spans="4:4" x14ac:dyDescent="0.2">
      <c r="D4452" s="59"/>
    </row>
    <row r="4453" spans="4:4" x14ac:dyDescent="0.2">
      <c r="D4453" s="59"/>
    </row>
    <row r="4454" spans="4:4" x14ac:dyDescent="0.2">
      <c r="D4454" s="59"/>
    </row>
    <row r="4455" spans="4:4" x14ac:dyDescent="0.2">
      <c r="D4455" s="59"/>
    </row>
    <row r="4456" spans="4:4" x14ac:dyDescent="0.2">
      <c r="D4456" s="59"/>
    </row>
    <row r="4457" spans="4:4" x14ac:dyDescent="0.2">
      <c r="D4457" s="59"/>
    </row>
    <row r="4458" spans="4:4" x14ac:dyDescent="0.2">
      <c r="D4458" s="59"/>
    </row>
    <row r="4459" spans="4:4" x14ac:dyDescent="0.2">
      <c r="D4459" s="59"/>
    </row>
    <row r="4460" spans="4:4" x14ac:dyDescent="0.2">
      <c r="D4460" s="59"/>
    </row>
    <row r="4461" spans="4:4" x14ac:dyDescent="0.2">
      <c r="D4461" s="59"/>
    </row>
    <row r="4462" spans="4:4" x14ac:dyDescent="0.2">
      <c r="D4462" s="59"/>
    </row>
    <row r="4463" spans="4:4" x14ac:dyDescent="0.2">
      <c r="D4463" s="59"/>
    </row>
    <row r="4464" spans="4:4" x14ac:dyDescent="0.2">
      <c r="D4464" s="59"/>
    </row>
    <row r="4465" spans="4:4" x14ac:dyDescent="0.2">
      <c r="D4465" s="59"/>
    </row>
    <row r="4466" spans="4:4" x14ac:dyDescent="0.2">
      <c r="D4466" s="59"/>
    </row>
    <row r="4467" spans="4:4" x14ac:dyDescent="0.2">
      <c r="D4467" s="59"/>
    </row>
    <row r="4468" spans="4:4" x14ac:dyDescent="0.2">
      <c r="D4468" s="59"/>
    </row>
    <row r="4469" spans="4:4" x14ac:dyDescent="0.2">
      <c r="D4469" s="59"/>
    </row>
    <row r="4470" spans="4:4" x14ac:dyDescent="0.2">
      <c r="D4470" s="59"/>
    </row>
    <row r="4471" spans="4:4" x14ac:dyDescent="0.2">
      <c r="D4471" s="59"/>
    </row>
    <row r="4472" spans="4:4" x14ac:dyDescent="0.2">
      <c r="D4472" s="59"/>
    </row>
    <row r="4473" spans="4:4" x14ac:dyDescent="0.2">
      <c r="D4473" s="59"/>
    </row>
    <row r="4474" spans="4:4" x14ac:dyDescent="0.2">
      <c r="D4474" s="59"/>
    </row>
    <row r="4475" spans="4:4" x14ac:dyDescent="0.2">
      <c r="D4475" s="59"/>
    </row>
    <row r="4476" spans="4:4" x14ac:dyDescent="0.2">
      <c r="D4476" s="59"/>
    </row>
    <row r="4477" spans="4:4" x14ac:dyDescent="0.2">
      <c r="D4477" s="59"/>
    </row>
    <row r="4478" spans="4:4" x14ac:dyDescent="0.2">
      <c r="D4478" s="59"/>
    </row>
    <row r="4479" spans="4:4" x14ac:dyDescent="0.2">
      <c r="D4479" s="59"/>
    </row>
    <row r="4480" spans="4:4" x14ac:dyDescent="0.2">
      <c r="D4480" s="59"/>
    </row>
    <row r="4481" spans="4:4" x14ac:dyDescent="0.2">
      <c r="D4481" s="59"/>
    </row>
    <row r="4482" spans="4:4" x14ac:dyDescent="0.2">
      <c r="D4482" s="59"/>
    </row>
    <row r="4483" spans="4:4" x14ac:dyDescent="0.2">
      <c r="D4483" s="59"/>
    </row>
    <row r="4484" spans="4:4" x14ac:dyDescent="0.2">
      <c r="D4484" s="59"/>
    </row>
    <row r="4485" spans="4:4" x14ac:dyDescent="0.2">
      <c r="D4485" s="59"/>
    </row>
    <row r="4486" spans="4:4" x14ac:dyDescent="0.2">
      <c r="D4486" s="59"/>
    </row>
    <row r="4487" spans="4:4" x14ac:dyDescent="0.2">
      <c r="D4487" s="59"/>
    </row>
    <row r="4488" spans="4:4" x14ac:dyDescent="0.2">
      <c r="D4488" s="59"/>
    </row>
    <row r="4489" spans="4:4" x14ac:dyDescent="0.2">
      <c r="D4489" s="59"/>
    </row>
    <row r="4490" spans="4:4" x14ac:dyDescent="0.2">
      <c r="D4490" s="59"/>
    </row>
    <row r="4491" spans="4:4" x14ac:dyDescent="0.2">
      <c r="D4491" s="59"/>
    </row>
    <row r="4492" spans="4:4" x14ac:dyDescent="0.2">
      <c r="D4492" s="59"/>
    </row>
    <row r="4493" spans="4:4" x14ac:dyDescent="0.2">
      <c r="D4493" s="59"/>
    </row>
    <row r="4494" spans="4:4" x14ac:dyDescent="0.2">
      <c r="D4494" s="59"/>
    </row>
    <row r="4495" spans="4:4" x14ac:dyDescent="0.2">
      <c r="D4495" s="59"/>
    </row>
    <row r="4496" spans="4:4" x14ac:dyDescent="0.2">
      <c r="D4496" s="59"/>
    </row>
    <row r="4497" spans="4:4" x14ac:dyDescent="0.2">
      <c r="D4497" s="59"/>
    </row>
    <row r="4498" spans="4:4" x14ac:dyDescent="0.2">
      <c r="D4498" s="59"/>
    </row>
    <row r="4499" spans="4:4" x14ac:dyDescent="0.2">
      <c r="D4499" s="59"/>
    </row>
    <row r="4500" spans="4:4" x14ac:dyDescent="0.2">
      <c r="D4500" s="59"/>
    </row>
    <row r="4501" spans="4:4" x14ac:dyDescent="0.2">
      <c r="D4501" s="59"/>
    </row>
    <row r="4502" spans="4:4" x14ac:dyDescent="0.2">
      <c r="D4502" s="59"/>
    </row>
    <row r="4503" spans="4:4" x14ac:dyDescent="0.2">
      <c r="D4503" s="59"/>
    </row>
    <row r="4504" spans="4:4" x14ac:dyDescent="0.2">
      <c r="D4504" s="59"/>
    </row>
    <row r="4505" spans="4:4" x14ac:dyDescent="0.2">
      <c r="D4505" s="59"/>
    </row>
    <row r="4506" spans="4:4" x14ac:dyDescent="0.2">
      <c r="D4506" s="59"/>
    </row>
    <row r="4507" spans="4:4" x14ac:dyDescent="0.2">
      <c r="D4507" s="59"/>
    </row>
    <row r="4508" spans="4:4" x14ac:dyDescent="0.2">
      <c r="D4508" s="59"/>
    </row>
    <row r="4509" spans="4:4" x14ac:dyDescent="0.2">
      <c r="D4509" s="59"/>
    </row>
    <row r="4510" spans="4:4" x14ac:dyDescent="0.2">
      <c r="D4510" s="59"/>
    </row>
    <row r="4511" spans="4:4" x14ac:dyDescent="0.2">
      <c r="D4511" s="59"/>
    </row>
    <row r="4512" spans="4:4" x14ac:dyDescent="0.2">
      <c r="D4512" s="59"/>
    </row>
    <row r="4513" spans="4:4" x14ac:dyDescent="0.2">
      <c r="D4513" s="59"/>
    </row>
    <row r="4514" spans="4:4" x14ac:dyDescent="0.2">
      <c r="D4514" s="59"/>
    </row>
    <row r="4515" spans="4:4" x14ac:dyDescent="0.2">
      <c r="D4515" s="59"/>
    </row>
    <row r="4516" spans="4:4" x14ac:dyDescent="0.2">
      <c r="D4516" s="59"/>
    </row>
    <row r="4517" spans="4:4" x14ac:dyDescent="0.2">
      <c r="D4517" s="59"/>
    </row>
    <row r="4518" spans="4:4" x14ac:dyDescent="0.2">
      <c r="D4518" s="59"/>
    </row>
    <row r="4519" spans="4:4" x14ac:dyDescent="0.2">
      <c r="D4519" s="59"/>
    </row>
    <row r="4520" spans="4:4" x14ac:dyDescent="0.2">
      <c r="D4520" s="59"/>
    </row>
    <row r="4521" spans="4:4" x14ac:dyDescent="0.2">
      <c r="D4521" s="59"/>
    </row>
    <row r="4522" spans="4:4" x14ac:dyDescent="0.2">
      <c r="D4522" s="59"/>
    </row>
    <row r="4523" spans="4:4" x14ac:dyDescent="0.2">
      <c r="D4523" s="59"/>
    </row>
    <row r="4524" spans="4:4" x14ac:dyDescent="0.2">
      <c r="D4524" s="59"/>
    </row>
    <row r="4525" spans="4:4" x14ac:dyDescent="0.2">
      <c r="D4525" s="59"/>
    </row>
    <row r="4526" spans="4:4" x14ac:dyDescent="0.2">
      <c r="D4526" s="59"/>
    </row>
    <row r="4527" spans="4:4" x14ac:dyDescent="0.2">
      <c r="D4527" s="59"/>
    </row>
    <row r="4528" spans="4:4" x14ac:dyDescent="0.2">
      <c r="D4528" s="59"/>
    </row>
    <row r="4529" spans="4:4" x14ac:dyDescent="0.2">
      <c r="D4529" s="59"/>
    </row>
    <row r="4530" spans="4:4" x14ac:dyDescent="0.2">
      <c r="D4530" s="59"/>
    </row>
    <row r="4531" spans="4:4" x14ac:dyDescent="0.2">
      <c r="D4531" s="59"/>
    </row>
    <row r="4532" spans="4:4" x14ac:dyDescent="0.2">
      <c r="D4532" s="59"/>
    </row>
    <row r="4533" spans="4:4" x14ac:dyDescent="0.2">
      <c r="D4533" s="59"/>
    </row>
    <row r="4534" spans="4:4" x14ac:dyDescent="0.2">
      <c r="D4534" s="59"/>
    </row>
    <row r="4535" spans="4:4" x14ac:dyDescent="0.2">
      <c r="D4535" s="59"/>
    </row>
    <row r="4536" spans="4:4" x14ac:dyDescent="0.2">
      <c r="D4536" s="59"/>
    </row>
    <row r="4537" spans="4:4" x14ac:dyDescent="0.2">
      <c r="D4537" s="59"/>
    </row>
    <row r="4538" spans="4:4" x14ac:dyDescent="0.2">
      <c r="D4538" s="59"/>
    </row>
    <row r="4539" spans="4:4" x14ac:dyDescent="0.2">
      <c r="D4539" s="59"/>
    </row>
    <row r="4540" spans="4:4" x14ac:dyDescent="0.2">
      <c r="D4540" s="59"/>
    </row>
    <row r="4541" spans="4:4" x14ac:dyDescent="0.2">
      <c r="D4541" s="59"/>
    </row>
    <row r="4542" spans="4:4" x14ac:dyDescent="0.2">
      <c r="D4542" s="59"/>
    </row>
    <row r="4543" spans="4:4" x14ac:dyDescent="0.2">
      <c r="D4543" s="59"/>
    </row>
    <row r="4544" spans="4:4" x14ac:dyDescent="0.2">
      <c r="D4544" s="59"/>
    </row>
    <row r="4545" spans="4:4" x14ac:dyDescent="0.2">
      <c r="D4545" s="59"/>
    </row>
    <row r="4546" spans="4:4" x14ac:dyDescent="0.2">
      <c r="D4546" s="59"/>
    </row>
    <row r="4547" spans="4:4" x14ac:dyDescent="0.2">
      <c r="D4547" s="59"/>
    </row>
    <row r="4548" spans="4:4" x14ac:dyDescent="0.2">
      <c r="D4548" s="59"/>
    </row>
    <row r="4549" spans="4:4" x14ac:dyDescent="0.2">
      <c r="D4549" s="59"/>
    </row>
    <row r="4550" spans="4:4" x14ac:dyDescent="0.2">
      <c r="D4550" s="59"/>
    </row>
    <row r="4551" spans="4:4" x14ac:dyDescent="0.2">
      <c r="D4551" s="59"/>
    </row>
    <row r="4552" spans="4:4" x14ac:dyDescent="0.2">
      <c r="D4552" s="59"/>
    </row>
    <row r="4553" spans="4:4" x14ac:dyDescent="0.2">
      <c r="D4553" s="59"/>
    </row>
    <row r="4554" spans="4:4" x14ac:dyDescent="0.2">
      <c r="D4554" s="59"/>
    </row>
    <row r="4555" spans="4:4" x14ac:dyDescent="0.2">
      <c r="D4555" s="59"/>
    </row>
    <row r="4556" spans="4:4" x14ac:dyDescent="0.2">
      <c r="D4556" s="59"/>
    </row>
    <row r="4557" spans="4:4" x14ac:dyDescent="0.2">
      <c r="D4557" s="59"/>
    </row>
    <row r="4558" spans="4:4" x14ac:dyDescent="0.2">
      <c r="D4558" s="59"/>
    </row>
    <row r="4559" spans="4:4" x14ac:dyDescent="0.2">
      <c r="D4559" s="59"/>
    </row>
    <row r="4560" spans="4:4" x14ac:dyDescent="0.2">
      <c r="D4560" s="59"/>
    </row>
    <row r="4561" spans="4:4" x14ac:dyDescent="0.2">
      <c r="D4561" s="59"/>
    </row>
    <row r="4562" spans="4:4" x14ac:dyDescent="0.2">
      <c r="D4562" s="59"/>
    </row>
    <row r="4563" spans="4:4" x14ac:dyDescent="0.2">
      <c r="D4563" s="59"/>
    </row>
    <row r="4564" spans="4:4" x14ac:dyDescent="0.2">
      <c r="D4564" s="59"/>
    </row>
    <row r="4565" spans="4:4" x14ac:dyDescent="0.2">
      <c r="D4565" s="59"/>
    </row>
    <row r="4566" spans="4:4" x14ac:dyDescent="0.2">
      <c r="D4566" s="59"/>
    </row>
    <row r="4567" spans="4:4" x14ac:dyDescent="0.2">
      <c r="D4567" s="59"/>
    </row>
    <row r="4568" spans="4:4" x14ac:dyDescent="0.2">
      <c r="D4568" s="59"/>
    </row>
    <row r="4569" spans="4:4" x14ac:dyDescent="0.2">
      <c r="D4569" s="59"/>
    </row>
    <row r="4570" spans="4:4" x14ac:dyDescent="0.2">
      <c r="D4570" s="59"/>
    </row>
    <row r="4571" spans="4:4" x14ac:dyDescent="0.2">
      <c r="D4571" s="59"/>
    </row>
    <row r="4572" spans="4:4" x14ac:dyDescent="0.2">
      <c r="D4572" s="59"/>
    </row>
    <row r="4573" spans="4:4" x14ac:dyDescent="0.2">
      <c r="D4573" s="59"/>
    </row>
    <row r="4574" spans="4:4" x14ac:dyDescent="0.2">
      <c r="D4574" s="59"/>
    </row>
    <row r="4575" spans="4:4" x14ac:dyDescent="0.2">
      <c r="D4575" s="59"/>
    </row>
    <row r="4576" spans="4:4" x14ac:dyDescent="0.2">
      <c r="D4576" s="59"/>
    </row>
    <row r="4577" spans="4:4" x14ac:dyDescent="0.2">
      <c r="D4577" s="59"/>
    </row>
    <row r="4578" spans="4:4" x14ac:dyDescent="0.2">
      <c r="D4578" s="59"/>
    </row>
    <row r="4579" spans="4:4" x14ac:dyDescent="0.2">
      <c r="D4579" s="59"/>
    </row>
    <row r="4580" spans="4:4" x14ac:dyDescent="0.2">
      <c r="D4580" s="59"/>
    </row>
    <row r="4581" spans="4:4" x14ac:dyDescent="0.2">
      <c r="D4581" s="59"/>
    </row>
    <row r="4582" spans="4:4" x14ac:dyDescent="0.2">
      <c r="D4582" s="59"/>
    </row>
    <row r="4583" spans="4:4" x14ac:dyDescent="0.2">
      <c r="D4583" s="59"/>
    </row>
    <row r="4584" spans="4:4" x14ac:dyDescent="0.2">
      <c r="D4584" s="59"/>
    </row>
    <row r="4585" spans="4:4" x14ac:dyDescent="0.2">
      <c r="D4585" s="59"/>
    </row>
    <row r="4586" spans="4:4" x14ac:dyDescent="0.2">
      <c r="D4586" s="59"/>
    </row>
    <row r="4587" spans="4:4" x14ac:dyDescent="0.2">
      <c r="D4587" s="59"/>
    </row>
    <row r="4588" spans="4:4" x14ac:dyDescent="0.2">
      <c r="D4588" s="59"/>
    </row>
    <row r="4589" spans="4:4" x14ac:dyDescent="0.2">
      <c r="D4589" s="59"/>
    </row>
    <row r="4590" spans="4:4" x14ac:dyDescent="0.2">
      <c r="D4590" s="59"/>
    </row>
    <row r="4591" spans="4:4" x14ac:dyDescent="0.2">
      <c r="D4591" s="59"/>
    </row>
    <row r="4592" spans="4:4" x14ac:dyDescent="0.2">
      <c r="D4592" s="59"/>
    </row>
    <row r="4593" spans="4:4" x14ac:dyDescent="0.2">
      <c r="D4593" s="59"/>
    </row>
    <row r="4594" spans="4:4" x14ac:dyDescent="0.2">
      <c r="D4594" s="59"/>
    </row>
    <row r="4595" spans="4:4" x14ac:dyDescent="0.2">
      <c r="D4595" s="59"/>
    </row>
    <row r="4596" spans="4:4" x14ac:dyDescent="0.2">
      <c r="D4596" s="59"/>
    </row>
    <row r="4597" spans="4:4" x14ac:dyDescent="0.2">
      <c r="D4597" s="59"/>
    </row>
    <row r="4598" spans="4:4" x14ac:dyDescent="0.2">
      <c r="D4598" s="59"/>
    </row>
    <row r="4599" spans="4:4" x14ac:dyDescent="0.2">
      <c r="D4599" s="59"/>
    </row>
    <row r="4600" spans="4:4" x14ac:dyDescent="0.2">
      <c r="D4600" s="59"/>
    </row>
    <row r="4601" spans="4:4" x14ac:dyDescent="0.2">
      <c r="D4601" s="59"/>
    </row>
    <row r="4602" spans="4:4" x14ac:dyDescent="0.2">
      <c r="D4602" s="59"/>
    </row>
    <row r="4603" spans="4:4" x14ac:dyDescent="0.2">
      <c r="D4603" s="59"/>
    </row>
    <row r="4604" spans="4:4" x14ac:dyDescent="0.2">
      <c r="D4604" s="59"/>
    </row>
    <row r="4605" spans="4:4" x14ac:dyDescent="0.2">
      <c r="D4605" s="59"/>
    </row>
    <row r="4606" spans="4:4" x14ac:dyDescent="0.2">
      <c r="D4606" s="59"/>
    </row>
    <row r="4607" spans="4:4" x14ac:dyDescent="0.2">
      <c r="D4607" s="59"/>
    </row>
    <row r="4608" spans="4:4" x14ac:dyDescent="0.2">
      <c r="D4608" s="59"/>
    </row>
    <row r="4609" spans="4:4" x14ac:dyDescent="0.2">
      <c r="D4609" s="59"/>
    </row>
    <row r="4610" spans="4:4" x14ac:dyDescent="0.2">
      <c r="D4610" s="59"/>
    </row>
    <row r="4611" spans="4:4" x14ac:dyDescent="0.2">
      <c r="D4611" s="59"/>
    </row>
    <row r="4612" spans="4:4" x14ac:dyDescent="0.2">
      <c r="D4612" s="59"/>
    </row>
    <row r="4613" spans="4:4" x14ac:dyDescent="0.2">
      <c r="D4613" s="59"/>
    </row>
    <row r="4614" spans="4:4" x14ac:dyDescent="0.2">
      <c r="D4614" s="59"/>
    </row>
    <row r="4615" spans="4:4" x14ac:dyDescent="0.2">
      <c r="D4615" s="59"/>
    </row>
    <row r="4616" spans="4:4" x14ac:dyDescent="0.2">
      <c r="D4616" s="59"/>
    </row>
    <row r="4617" spans="4:4" x14ac:dyDescent="0.2">
      <c r="D4617" s="59"/>
    </row>
    <row r="4618" spans="4:4" x14ac:dyDescent="0.2">
      <c r="D4618" s="59"/>
    </row>
    <row r="4619" spans="4:4" x14ac:dyDescent="0.2">
      <c r="D4619" s="59"/>
    </row>
    <row r="4620" spans="4:4" x14ac:dyDescent="0.2">
      <c r="D4620" s="59"/>
    </row>
    <row r="4621" spans="4:4" x14ac:dyDescent="0.2">
      <c r="D4621" s="59"/>
    </row>
    <row r="4622" spans="4:4" x14ac:dyDescent="0.2">
      <c r="D4622" s="59"/>
    </row>
    <row r="4623" spans="4:4" x14ac:dyDescent="0.2">
      <c r="D4623" s="59"/>
    </row>
    <row r="4624" spans="4:4" x14ac:dyDescent="0.2">
      <c r="D4624" s="59"/>
    </row>
    <row r="4625" spans="4:4" x14ac:dyDescent="0.2">
      <c r="D4625" s="59"/>
    </row>
    <row r="4626" spans="4:4" x14ac:dyDescent="0.2">
      <c r="D4626" s="59"/>
    </row>
    <row r="4627" spans="4:4" x14ac:dyDescent="0.2">
      <c r="D4627" s="59"/>
    </row>
    <row r="4628" spans="4:4" x14ac:dyDescent="0.2">
      <c r="D4628" s="59"/>
    </row>
    <row r="4629" spans="4:4" x14ac:dyDescent="0.2">
      <c r="D4629" s="59"/>
    </row>
    <row r="4630" spans="4:4" x14ac:dyDescent="0.2">
      <c r="D4630" s="59"/>
    </row>
    <row r="4631" spans="4:4" x14ac:dyDescent="0.2">
      <c r="D4631" s="59"/>
    </row>
    <row r="4632" spans="4:4" x14ac:dyDescent="0.2">
      <c r="D4632" s="59"/>
    </row>
    <row r="4633" spans="4:4" x14ac:dyDescent="0.2">
      <c r="D4633" s="59"/>
    </row>
    <row r="4634" spans="4:4" x14ac:dyDescent="0.2">
      <c r="D4634" s="59"/>
    </row>
    <row r="4635" spans="4:4" x14ac:dyDescent="0.2">
      <c r="D4635" s="59"/>
    </row>
    <row r="4636" spans="4:4" x14ac:dyDescent="0.2">
      <c r="D4636" s="59"/>
    </row>
    <row r="4637" spans="4:4" x14ac:dyDescent="0.2">
      <c r="D4637" s="59"/>
    </row>
    <row r="4638" spans="4:4" x14ac:dyDescent="0.2">
      <c r="D4638" s="59"/>
    </row>
    <row r="4639" spans="4:4" x14ac:dyDescent="0.2">
      <c r="D4639" s="59"/>
    </row>
    <row r="4640" spans="4:4" x14ac:dyDescent="0.2">
      <c r="D4640" s="59"/>
    </row>
    <row r="4641" spans="4:4" x14ac:dyDescent="0.2">
      <c r="D4641" s="59"/>
    </row>
    <row r="4642" spans="4:4" x14ac:dyDescent="0.2">
      <c r="D4642" s="59"/>
    </row>
    <row r="4643" spans="4:4" x14ac:dyDescent="0.2">
      <c r="D4643" s="59"/>
    </row>
    <row r="4644" spans="4:4" x14ac:dyDescent="0.2">
      <c r="D4644" s="59"/>
    </row>
    <row r="4645" spans="4:4" x14ac:dyDescent="0.2">
      <c r="D4645" s="59"/>
    </row>
    <row r="4646" spans="4:4" x14ac:dyDescent="0.2">
      <c r="D4646" s="59"/>
    </row>
    <row r="4647" spans="4:4" x14ac:dyDescent="0.2">
      <c r="D4647" s="59"/>
    </row>
    <row r="4648" spans="4:4" x14ac:dyDescent="0.2">
      <c r="D4648" s="59"/>
    </row>
    <row r="4649" spans="4:4" x14ac:dyDescent="0.2">
      <c r="D4649" s="59"/>
    </row>
    <row r="4650" spans="4:4" x14ac:dyDescent="0.2">
      <c r="D4650" s="59"/>
    </row>
    <row r="4651" spans="4:4" x14ac:dyDescent="0.2">
      <c r="D4651" s="59"/>
    </row>
    <row r="4652" spans="4:4" x14ac:dyDescent="0.2">
      <c r="D4652" s="59"/>
    </row>
    <row r="4653" spans="4:4" x14ac:dyDescent="0.2">
      <c r="D4653" s="59"/>
    </row>
    <row r="4654" spans="4:4" x14ac:dyDescent="0.2">
      <c r="D4654" s="59"/>
    </row>
    <row r="4655" spans="4:4" x14ac:dyDescent="0.2">
      <c r="D4655" s="59"/>
    </row>
    <row r="4656" spans="4:4" x14ac:dyDescent="0.2">
      <c r="D4656" s="59"/>
    </row>
    <row r="4657" spans="4:4" x14ac:dyDescent="0.2">
      <c r="D4657" s="59"/>
    </row>
    <row r="4658" spans="4:4" x14ac:dyDescent="0.2">
      <c r="D4658" s="59"/>
    </row>
    <row r="4659" spans="4:4" x14ac:dyDescent="0.2">
      <c r="D4659" s="59"/>
    </row>
    <row r="4660" spans="4:4" x14ac:dyDescent="0.2">
      <c r="D4660" s="59"/>
    </row>
    <row r="4661" spans="4:4" x14ac:dyDescent="0.2">
      <c r="D4661" s="59"/>
    </row>
    <row r="4662" spans="4:4" x14ac:dyDescent="0.2">
      <c r="D4662" s="59"/>
    </row>
    <row r="4663" spans="4:4" x14ac:dyDescent="0.2">
      <c r="D4663" s="59"/>
    </row>
    <row r="4664" spans="4:4" x14ac:dyDescent="0.2">
      <c r="D4664" s="59"/>
    </row>
    <row r="4665" spans="4:4" x14ac:dyDescent="0.2">
      <c r="D4665" s="59"/>
    </row>
    <row r="4666" spans="4:4" x14ac:dyDescent="0.2">
      <c r="D4666" s="59"/>
    </row>
    <row r="4667" spans="4:4" x14ac:dyDescent="0.2">
      <c r="D4667" s="59"/>
    </row>
    <row r="4668" spans="4:4" x14ac:dyDescent="0.2">
      <c r="D4668" s="59"/>
    </row>
    <row r="4669" spans="4:4" x14ac:dyDescent="0.2">
      <c r="D4669" s="59"/>
    </row>
    <row r="4670" spans="4:4" x14ac:dyDescent="0.2">
      <c r="D4670" s="59"/>
    </row>
    <row r="4671" spans="4:4" x14ac:dyDescent="0.2">
      <c r="D4671" s="59"/>
    </row>
    <row r="4672" spans="4:4" x14ac:dyDescent="0.2">
      <c r="D4672" s="59"/>
    </row>
    <row r="4673" spans="4:4" x14ac:dyDescent="0.2">
      <c r="D4673" s="59"/>
    </row>
    <row r="4674" spans="4:4" x14ac:dyDescent="0.2">
      <c r="D4674" s="59"/>
    </row>
    <row r="4675" spans="4:4" x14ac:dyDescent="0.2">
      <c r="D4675" s="59"/>
    </row>
    <row r="4676" spans="4:4" x14ac:dyDescent="0.2">
      <c r="D4676" s="59"/>
    </row>
    <row r="4677" spans="4:4" x14ac:dyDescent="0.2">
      <c r="D4677" s="59"/>
    </row>
    <row r="4678" spans="4:4" x14ac:dyDescent="0.2">
      <c r="D4678" s="59"/>
    </row>
    <row r="4679" spans="4:4" x14ac:dyDescent="0.2">
      <c r="D4679" s="59"/>
    </row>
    <row r="4680" spans="4:4" x14ac:dyDescent="0.2">
      <c r="D4680" s="59"/>
    </row>
    <row r="4681" spans="4:4" x14ac:dyDescent="0.2">
      <c r="D4681" s="59"/>
    </row>
    <row r="4682" spans="4:4" x14ac:dyDescent="0.2">
      <c r="D4682" s="59"/>
    </row>
    <row r="4683" spans="4:4" x14ac:dyDescent="0.2">
      <c r="D4683" s="59"/>
    </row>
    <row r="4684" spans="4:4" x14ac:dyDescent="0.2">
      <c r="D4684" s="59"/>
    </row>
    <row r="4685" spans="4:4" x14ac:dyDescent="0.2">
      <c r="D4685" s="59"/>
    </row>
    <row r="4686" spans="4:4" x14ac:dyDescent="0.2">
      <c r="D4686" s="59"/>
    </row>
    <row r="4687" spans="4:4" x14ac:dyDescent="0.2">
      <c r="D4687" s="59"/>
    </row>
    <row r="4688" spans="4:4" x14ac:dyDescent="0.2">
      <c r="D4688" s="59"/>
    </row>
    <row r="4689" spans="4:4" x14ac:dyDescent="0.2">
      <c r="D4689" s="59"/>
    </row>
    <row r="4690" spans="4:4" x14ac:dyDescent="0.2">
      <c r="D4690" s="59"/>
    </row>
    <row r="4691" spans="4:4" x14ac:dyDescent="0.2">
      <c r="D4691" s="59"/>
    </row>
    <row r="4692" spans="4:4" x14ac:dyDescent="0.2">
      <c r="D4692" s="59"/>
    </row>
    <row r="4693" spans="4:4" x14ac:dyDescent="0.2">
      <c r="D4693" s="59"/>
    </row>
    <row r="4694" spans="4:4" x14ac:dyDescent="0.2">
      <c r="D4694" s="59"/>
    </row>
    <row r="4695" spans="4:4" x14ac:dyDescent="0.2">
      <c r="D4695" s="59"/>
    </row>
    <row r="4696" spans="4:4" x14ac:dyDescent="0.2">
      <c r="D4696" s="59"/>
    </row>
    <row r="4697" spans="4:4" x14ac:dyDescent="0.2">
      <c r="D4697" s="59"/>
    </row>
    <row r="4698" spans="4:4" x14ac:dyDescent="0.2">
      <c r="D4698" s="59"/>
    </row>
    <row r="4699" spans="4:4" x14ac:dyDescent="0.2">
      <c r="D4699" s="59"/>
    </row>
    <row r="4700" spans="4:4" x14ac:dyDescent="0.2">
      <c r="D4700" s="59"/>
    </row>
    <row r="4701" spans="4:4" x14ac:dyDescent="0.2">
      <c r="D4701" s="59"/>
    </row>
    <row r="4702" spans="4:4" x14ac:dyDescent="0.2">
      <c r="D4702" s="59"/>
    </row>
    <row r="4703" spans="4:4" x14ac:dyDescent="0.2">
      <c r="D4703" s="59"/>
    </row>
    <row r="4704" spans="4:4" x14ac:dyDescent="0.2">
      <c r="D4704" s="59"/>
    </row>
    <row r="4705" spans="4:4" x14ac:dyDescent="0.2">
      <c r="D4705" s="59"/>
    </row>
    <row r="4706" spans="4:4" x14ac:dyDescent="0.2">
      <c r="D4706" s="59"/>
    </row>
    <row r="4707" spans="4:4" x14ac:dyDescent="0.2">
      <c r="D4707" s="59"/>
    </row>
    <row r="4708" spans="4:4" x14ac:dyDescent="0.2">
      <c r="D4708" s="59"/>
    </row>
    <row r="4709" spans="4:4" x14ac:dyDescent="0.2">
      <c r="D4709" s="59"/>
    </row>
    <row r="4710" spans="4:4" x14ac:dyDescent="0.2">
      <c r="D4710" s="59"/>
    </row>
    <row r="4711" spans="4:4" x14ac:dyDescent="0.2">
      <c r="D4711" s="59"/>
    </row>
    <row r="4712" spans="4:4" x14ac:dyDescent="0.2">
      <c r="D4712" s="59"/>
    </row>
    <row r="4713" spans="4:4" x14ac:dyDescent="0.2">
      <c r="D4713" s="59"/>
    </row>
    <row r="4714" spans="4:4" x14ac:dyDescent="0.2">
      <c r="D4714" s="59"/>
    </row>
    <row r="4715" spans="4:4" x14ac:dyDescent="0.2">
      <c r="D4715" s="59"/>
    </row>
    <row r="4716" spans="4:4" x14ac:dyDescent="0.2">
      <c r="D4716" s="59"/>
    </row>
    <row r="4717" spans="4:4" x14ac:dyDescent="0.2">
      <c r="D4717" s="59"/>
    </row>
    <row r="4718" spans="4:4" x14ac:dyDescent="0.2">
      <c r="D4718" s="59"/>
    </row>
    <row r="4719" spans="4:4" x14ac:dyDescent="0.2">
      <c r="D4719" s="59"/>
    </row>
    <row r="4720" spans="4:4" x14ac:dyDescent="0.2">
      <c r="D4720" s="59"/>
    </row>
    <row r="4721" spans="4:4" x14ac:dyDescent="0.2">
      <c r="D4721" s="59"/>
    </row>
    <row r="4722" spans="4:4" x14ac:dyDescent="0.2">
      <c r="D4722" s="59"/>
    </row>
    <row r="4723" spans="4:4" x14ac:dyDescent="0.2">
      <c r="D4723" s="59"/>
    </row>
    <row r="4724" spans="4:4" x14ac:dyDescent="0.2">
      <c r="D4724" s="59"/>
    </row>
    <row r="4725" spans="4:4" x14ac:dyDescent="0.2">
      <c r="D4725" s="59"/>
    </row>
    <row r="4726" spans="4:4" x14ac:dyDescent="0.2">
      <c r="D4726" s="59"/>
    </row>
    <row r="4727" spans="4:4" x14ac:dyDescent="0.2">
      <c r="D4727" s="59"/>
    </row>
    <row r="4728" spans="4:4" x14ac:dyDescent="0.2">
      <c r="D4728" s="59"/>
    </row>
    <row r="4729" spans="4:4" x14ac:dyDescent="0.2">
      <c r="D4729" s="59"/>
    </row>
    <row r="4730" spans="4:4" x14ac:dyDescent="0.2">
      <c r="D4730" s="59"/>
    </row>
    <row r="4731" spans="4:4" x14ac:dyDescent="0.2">
      <c r="D4731" s="59"/>
    </row>
    <row r="4732" spans="4:4" x14ac:dyDescent="0.2">
      <c r="D4732" s="59"/>
    </row>
    <row r="4733" spans="4:4" x14ac:dyDescent="0.2">
      <c r="D4733" s="59"/>
    </row>
    <row r="4734" spans="4:4" x14ac:dyDescent="0.2">
      <c r="D4734" s="59"/>
    </row>
    <row r="4735" spans="4:4" x14ac:dyDescent="0.2">
      <c r="D4735" s="59"/>
    </row>
    <row r="4736" spans="4:4" x14ac:dyDescent="0.2">
      <c r="D4736" s="59"/>
    </row>
    <row r="4737" spans="4:4" x14ac:dyDescent="0.2">
      <c r="D4737" s="59"/>
    </row>
    <row r="4738" spans="4:4" x14ac:dyDescent="0.2">
      <c r="D4738" s="59"/>
    </row>
    <row r="4739" spans="4:4" x14ac:dyDescent="0.2">
      <c r="D4739" s="59"/>
    </row>
    <row r="4740" spans="4:4" x14ac:dyDescent="0.2">
      <c r="D4740" s="59"/>
    </row>
    <row r="4741" spans="4:4" x14ac:dyDescent="0.2">
      <c r="D4741" s="59"/>
    </row>
    <row r="4742" spans="4:4" x14ac:dyDescent="0.2">
      <c r="D4742" s="59"/>
    </row>
    <row r="4743" spans="4:4" x14ac:dyDescent="0.2">
      <c r="D4743" s="59"/>
    </row>
    <row r="4744" spans="4:4" x14ac:dyDescent="0.2">
      <c r="D4744" s="59"/>
    </row>
    <row r="4745" spans="4:4" x14ac:dyDescent="0.2">
      <c r="D4745" s="59"/>
    </row>
    <row r="4746" spans="4:4" x14ac:dyDescent="0.2">
      <c r="D4746" s="59"/>
    </row>
    <row r="4747" spans="4:4" x14ac:dyDescent="0.2">
      <c r="D4747" s="59"/>
    </row>
    <row r="4748" spans="4:4" x14ac:dyDescent="0.2">
      <c r="D4748" s="59"/>
    </row>
    <row r="4749" spans="4:4" x14ac:dyDescent="0.2">
      <c r="D4749" s="59"/>
    </row>
    <row r="4750" spans="4:4" x14ac:dyDescent="0.2">
      <c r="D4750" s="59"/>
    </row>
    <row r="4751" spans="4:4" x14ac:dyDescent="0.2">
      <c r="D4751" s="59"/>
    </row>
    <row r="4752" spans="4:4" x14ac:dyDescent="0.2">
      <c r="D4752" s="59"/>
    </row>
    <row r="4753" spans="4:4" x14ac:dyDescent="0.2">
      <c r="D4753" s="59"/>
    </row>
    <row r="4754" spans="4:4" x14ac:dyDescent="0.2">
      <c r="D4754" s="59"/>
    </row>
    <row r="4755" spans="4:4" x14ac:dyDescent="0.2">
      <c r="D4755" s="59"/>
    </row>
    <row r="4756" spans="4:4" x14ac:dyDescent="0.2">
      <c r="D4756" s="59"/>
    </row>
    <row r="4757" spans="4:4" x14ac:dyDescent="0.2">
      <c r="D4757" s="59"/>
    </row>
    <row r="4758" spans="4:4" x14ac:dyDescent="0.2">
      <c r="D4758" s="59"/>
    </row>
    <row r="4759" spans="4:4" x14ac:dyDescent="0.2">
      <c r="D4759" s="59"/>
    </row>
    <row r="4760" spans="4:4" x14ac:dyDescent="0.2">
      <c r="D4760" s="59"/>
    </row>
    <row r="4761" spans="4:4" x14ac:dyDescent="0.2">
      <c r="D4761" s="59"/>
    </row>
    <row r="4762" spans="4:4" x14ac:dyDescent="0.2">
      <c r="D4762" s="59"/>
    </row>
    <row r="4763" spans="4:4" x14ac:dyDescent="0.2">
      <c r="D4763" s="59"/>
    </row>
    <row r="4764" spans="4:4" x14ac:dyDescent="0.2">
      <c r="D4764" s="59"/>
    </row>
    <row r="4765" spans="4:4" x14ac:dyDescent="0.2">
      <c r="D4765" s="59"/>
    </row>
    <row r="4766" spans="4:4" x14ac:dyDescent="0.2">
      <c r="D4766" s="59"/>
    </row>
    <row r="4767" spans="4:4" x14ac:dyDescent="0.2">
      <c r="D4767" s="59"/>
    </row>
    <row r="4768" spans="4:4" x14ac:dyDescent="0.2">
      <c r="D4768" s="59"/>
    </row>
    <row r="4769" spans="4:4" x14ac:dyDescent="0.2">
      <c r="D4769" s="59"/>
    </row>
    <row r="4770" spans="4:4" x14ac:dyDescent="0.2">
      <c r="D4770" s="59"/>
    </row>
    <row r="4771" spans="4:4" x14ac:dyDescent="0.2">
      <c r="D4771" s="59"/>
    </row>
    <row r="4772" spans="4:4" x14ac:dyDescent="0.2">
      <c r="D4772" s="59"/>
    </row>
    <row r="4773" spans="4:4" x14ac:dyDescent="0.2">
      <c r="D4773" s="59"/>
    </row>
    <row r="4774" spans="4:4" x14ac:dyDescent="0.2">
      <c r="D4774" s="59"/>
    </row>
    <row r="4775" spans="4:4" x14ac:dyDescent="0.2">
      <c r="D4775" s="59"/>
    </row>
    <row r="4776" spans="4:4" x14ac:dyDescent="0.2">
      <c r="D4776" s="59"/>
    </row>
    <row r="4777" spans="4:4" x14ac:dyDescent="0.2">
      <c r="D4777" s="59"/>
    </row>
    <row r="4778" spans="4:4" x14ac:dyDescent="0.2">
      <c r="D4778" s="59"/>
    </row>
    <row r="4779" spans="4:4" x14ac:dyDescent="0.2">
      <c r="D4779" s="59"/>
    </row>
    <row r="4780" spans="4:4" x14ac:dyDescent="0.2">
      <c r="D4780" s="59"/>
    </row>
    <row r="4781" spans="4:4" x14ac:dyDescent="0.2">
      <c r="D4781" s="59"/>
    </row>
    <row r="4782" spans="4:4" x14ac:dyDescent="0.2">
      <c r="D4782" s="59"/>
    </row>
    <row r="4783" spans="4:4" x14ac:dyDescent="0.2">
      <c r="D4783" s="59"/>
    </row>
    <row r="4784" spans="4:4" x14ac:dyDescent="0.2">
      <c r="D4784" s="59"/>
    </row>
    <row r="4785" spans="4:4" x14ac:dyDescent="0.2">
      <c r="D4785" s="59"/>
    </row>
    <row r="4786" spans="4:4" x14ac:dyDescent="0.2">
      <c r="D4786" s="59"/>
    </row>
    <row r="4787" spans="4:4" x14ac:dyDescent="0.2">
      <c r="D4787" s="59"/>
    </row>
    <row r="4788" spans="4:4" x14ac:dyDescent="0.2">
      <c r="D4788" s="59"/>
    </row>
    <row r="4789" spans="4:4" x14ac:dyDescent="0.2">
      <c r="D4789" s="59"/>
    </row>
    <row r="4790" spans="4:4" x14ac:dyDescent="0.2">
      <c r="D4790" s="59"/>
    </row>
    <row r="4791" spans="4:4" x14ac:dyDescent="0.2">
      <c r="D4791" s="59"/>
    </row>
    <row r="4792" spans="4:4" x14ac:dyDescent="0.2">
      <c r="D4792" s="59"/>
    </row>
    <row r="4793" spans="4:4" x14ac:dyDescent="0.2">
      <c r="D4793" s="59"/>
    </row>
    <row r="4794" spans="4:4" x14ac:dyDescent="0.2">
      <c r="D4794" s="59"/>
    </row>
    <row r="4795" spans="4:4" x14ac:dyDescent="0.2">
      <c r="D4795" s="59"/>
    </row>
    <row r="4796" spans="4:4" x14ac:dyDescent="0.2">
      <c r="D4796" s="59"/>
    </row>
    <row r="4797" spans="4:4" x14ac:dyDescent="0.2">
      <c r="D4797" s="59"/>
    </row>
    <row r="4798" spans="4:4" x14ac:dyDescent="0.2">
      <c r="D4798" s="59"/>
    </row>
    <row r="4799" spans="4:4" x14ac:dyDescent="0.2">
      <c r="D4799" s="59"/>
    </row>
    <row r="4800" spans="4:4" x14ac:dyDescent="0.2">
      <c r="D4800" s="59"/>
    </row>
    <row r="4801" spans="4:4" x14ac:dyDescent="0.2">
      <c r="D4801" s="59"/>
    </row>
    <row r="4802" spans="4:4" x14ac:dyDescent="0.2">
      <c r="D4802" s="59"/>
    </row>
    <row r="4803" spans="4:4" x14ac:dyDescent="0.2">
      <c r="D4803" s="59"/>
    </row>
    <row r="4804" spans="4:4" x14ac:dyDescent="0.2">
      <c r="D4804" s="59"/>
    </row>
    <row r="4805" spans="4:4" x14ac:dyDescent="0.2">
      <c r="D4805" s="59"/>
    </row>
    <row r="4806" spans="4:4" x14ac:dyDescent="0.2">
      <c r="D4806" s="59"/>
    </row>
    <row r="4807" spans="4:4" x14ac:dyDescent="0.2">
      <c r="D4807" s="59"/>
    </row>
    <row r="4808" spans="4:4" x14ac:dyDescent="0.2">
      <c r="D4808" s="59"/>
    </row>
    <row r="4809" spans="4:4" x14ac:dyDescent="0.2">
      <c r="D4809" s="59"/>
    </row>
    <row r="4810" spans="4:4" x14ac:dyDescent="0.2">
      <c r="D4810" s="59"/>
    </row>
    <row r="4811" spans="4:4" x14ac:dyDescent="0.2">
      <c r="D4811" s="59"/>
    </row>
    <row r="4812" spans="4:4" x14ac:dyDescent="0.2">
      <c r="D4812" s="59"/>
    </row>
    <row r="4813" spans="4:4" x14ac:dyDescent="0.2">
      <c r="D4813" s="59"/>
    </row>
    <row r="4814" spans="4:4" x14ac:dyDescent="0.2">
      <c r="D4814" s="59"/>
    </row>
    <row r="4815" spans="4:4" x14ac:dyDescent="0.2">
      <c r="D4815" s="59"/>
    </row>
    <row r="4816" spans="4:4" x14ac:dyDescent="0.2">
      <c r="D4816" s="59"/>
    </row>
    <row r="4817" spans="4:4" x14ac:dyDescent="0.2">
      <c r="D4817" s="59"/>
    </row>
    <row r="4818" spans="4:4" x14ac:dyDescent="0.2">
      <c r="D4818" s="59"/>
    </row>
    <row r="4819" spans="4:4" x14ac:dyDescent="0.2">
      <c r="D4819" s="59"/>
    </row>
    <row r="4820" spans="4:4" x14ac:dyDescent="0.2">
      <c r="D4820" s="59"/>
    </row>
    <row r="4821" spans="4:4" x14ac:dyDescent="0.2">
      <c r="D4821" s="59"/>
    </row>
    <row r="4822" spans="4:4" x14ac:dyDescent="0.2">
      <c r="D4822" s="59"/>
    </row>
    <row r="4823" spans="4:4" x14ac:dyDescent="0.2">
      <c r="D4823" s="59"/>
    </row>
    <row r="4824" spans="4:4" x14ac:dyDescent="0.2">
      <c r="D4824" s="59"/>
    </row>
    <row r="4825" spans="4:4" x14ac:dyDescent="0.2">
      <c r="D4825" s="59"/>
    </row>
    <row r="4826" spans="4:4" x14ac:dyDescent="0.2">
      <c r="D4826" s="59"/>
    </row>
    <row r="4827" spans="4:4" x14ac:dyDescent="0.2">
      <c r="D4827" s="59"/>
    </row>
    <row r="4828" spans="4:4" x14ac:dyDescent="0.2">
      <c r="D4828" s="59"/>
    </row>
    <row r="4829" spans="4:4" x14ac:dyDescent="0.2">
      <c r="D4829" s="59"/>
    </row>
    <row r="4830" spans="4:4" x14ac:dyDescent="0.2">
      <c r="D4830" s="59"/>
    </row>
    <row r="4831" spans="4:4" x14ac:dyDescent="0.2">
      <c r="D4831" s="59"/>
    </row>
    <row r="4832" spans="4:4" x14ac:dyDescent="0.2">
      <c r="D4832" s="59"/>
    </row>
    <row r="4833" spans="4:4" x14ac:dyDescent="0.2">
      <c r="D4833" s="59"/>
    </row>
    <row r="4834" spans="4:4" x14ac:dyDescent="0.2">
      <c r="D4834" s="59"/>
    </row>
    <row r="4835" spans="4:4" x14ac:dyDescent="0.2">
      <c r="D4835" s="59"/>
    </row>
    <row r="4836" spans="4:4" x14ac:dyDescent="0.2">
      <c r="D4836" s="59"/>
    </row>
    <row r="4837" spans="4:4" x14ac:dyDescent="0.2">
      <c r="D4837" s="59"/>
    </row>
    <row r="4838" spans="4:4" x14ac:dyDescent="0.2">
      <c r="D4838" s="59"/>
    </row>
    <row r="4839" spans="4:4" x14ac:dyDescent="0.2">
      <c r="D4839" s="59"/>
    </row>
    <row r="4840" spans="4:4" x14ac:dyDescent="0.2">
      <c r="D4840" s="59"/>
    </row>
    <row r="4841" spans="4:4" x14ac:dyDescent="0.2">
      <c r="D4841" s="59"/>
    </row>
    <row r="4842" spans="4:4" x14ac:dyDescent="0.2">
      <c r="D4842" s="59"/>
    </row>
    <row r="4843" spans="4:4" x14ac:dyDescent="0.2">
      <c r="D4843" s="59"/>
    </row>
    <row r="4844" spans="4:4" x14ac:dyDescent="0.2">
      <c r="D4844" s="59"/>
    </row>
    <row r="4845" spans="4:4" x14ac:dyDescent="0.2">
      <c r="D4845" s="59"/>
    </row>
    <row r="4846" spans="4:4" x14ac:dyDescent="0.2">
      <c r="D4846" s="59"/>
    </row>
    <row r="4847" spans="4:4" x14ac:dyDescent="0.2">
      <c r="D4847" s="59"/>
    </row>
    <row r="4848" spans="4:4" x14ac:dyDescent="0.2">
      <c r="D4848" s="59"/>
    </row>
    <row r="4849" spans="4:4" x14ac:dyDescent="0.2">
      <c r="D4849" s="59"/>
    </row>
    <row r="4850" spans="4:4" x14ac:dyDescent="0.2">
      <c r="D4850" s="59"/>
    </row>
    <row r="4851" spans="4:4" x14ac:dyDescent="0.2">
      <c r="D4851" s="59"/>
    </row>
    <row r="4852" spans="4:4" x14ac:dyDescent="0.2">
      <c r="D4852" s="59"/>
    </row>
    <row r="4853" spans="4:4" x14ac:dyDescent="0.2">
      <c r="D4853" s="59"/>
    </row>
    <row r="4854" spans="4:4" x14ac:dyDescent="0.2">
      <c r="D4854" s="59"/>
    </row>
    <row r="4855" spans="4:4" x14ac:dyDescent="0.2">
      <c r="D4855" s="59"/>
    </row>
    <row r="4856" spans="4:4" x14ac:dyDescent="0.2">
      <c r="D4856" s="59"/>
    </row>
    <row r="4857" spans="4:4" x14ac:dyDescent="0.2">
      <c r="D4857" s="59"/>
    </row>
    <row r="4858" spans="4:4" x14ac:dyDescent="0.2">
      <c r="D4858" s="59"/>
    </row>
    <row r="4859" spans="4:4" x14ac:dyDescent="0.2">
      <c r="D4859" s="59"/>
    </row>
    <row r="4860" spans="4:4" x14ac:dyDescent="0.2">
      <c r="D4860" s="59"/>
    </row>
    <row r="4861" spans="4:4" x14ac:dyDescent="0.2">
      <c r="D4861" s="59"/>
    </row>
    <row r="4862" spans="4:4" x14ac:dyDescent="0.2">
      <c r="D4862" s="59"/>
    </row>
    <row r="4863" spans="4:4" x14ac:dyDescent="0.2">
      <c r="D4863" s="59"/>
    </row>
    <row r="4864" spans="4:4" x14ac:dyDescent="0.2">
      <c r="D4864" s="59"/>
    </row>
    <row r="4865" spans="4:4" x14ac:dyDescent="0.2">
      <c r="D4865" s="59"/>
    </row>
    <row r="4866" spans="4:4" x14ac:dyDescent="0.2">
      <c r="D4866" s="59"/>
    </row>
    <row r="4867" spans="4:4" x14ac:dyDescent="0.2">
      <c r="D4867" s="59"/>
    </row>
    <row r="4868" spans="4:4" x14ac:dyDescent="0.2">
      <c r="D4868" s="59"/>
    </row>
    <row r="4869" spans="4:4" x14ac:dyDescent="0.2">
      <c r="D4869" s="59"/>
    </row>
    <row r="4870" spans="4:4" x14ac:dyDescent="0.2">
      <c r="D4870" s="59"/>
    </row>
    <row r="4871" spans="4:4" x14ac:dyDescent="0.2">
      <c r="D4871" s="59"/>
    </row>
    <row r="4872" spans="4:4" x14ac:dyDescent="0.2">
      <c r="D4872" s="59"/>
    </row>
    <row r="4873" spans="4:4" x14ac:dyDescent="0.2">
      <c r="D4873" s="59"/>
    </row>
    <row r="4874" spans="4:4" x14ac:dyDescent="0.2">
      <c r="D4874" s="59"/>
    </row>
    <row r="4875" spans="4:4" x14ac:dyDescent="0.2">
      <c r="D4875" s="59"/>
    </row>
    <row r="4876" spans="4:4" x14ac:dyDescent="0.2">
      <c r="D4876" s="59"/>
    </row>
    <row r="4877" spans="4:4" x14ac:dyDescent="0.2">
      <c r="D4877" s="59"/>
    </row>
    <row r="4878" spans="4:4" x14ac:dyDescent="0.2">
      <c r="D4878" s="59"/>
    </row>
    <row r="4879" spans="4:4" x14ac:dyDescent="0.2">
      <c r="D4879" s="59"/>
    </row>
    <row r="4880" spans="4:4" x14ac:dyDescent="0.2">
      <c r="D4880" s="59"/>
    </row>
    <row r="4881" spans="4:4" x14ac:dyDescent="0.2">
      <c r="D4881" s="59"/>
    </row>
    <row r="4882" spans="4:4" x14ac:dyDescent="0.2">
      <c r="D4882" s="59"/>
    </row>
    <row r="4883" spans="4:4" x14ac:dyDescent="0.2">
      <c r="D4883" s="59"/>
    </row>
    <row r="4884" spans="4:4" x14ac:dyDescent="0.2">
      <c r="D4884" s="59"/>
    </row>
    <row r="4885" spans="4:4" x14ac:dyDescent="0.2">
      <c r="D4885" s="59"/>
    </row>
    <row r="4886" spans="4:4" x14ac:dyDescent="0.2">
      <c r="D4886" s="59"/>
    </row>
    <row r="4887" spans="4:4" x14ac:dyDescent="0.2">
      <c r="D4887" s="59"/>
    </row>
    <row r="4888" spans="4:4" x14ac:dyDescent="0.2">
      <c r="D4888" s="59"/>
    </row>
    <row r="4889" spans="4:4" x14ac:dyDescent="0.2">
      <c r="D4889" s="59"/>
    </row>
    <row r="4890" spans="4:4" x14ac:dyDescent="0.2">
      <c r="D4890" s="59"/>
    </row>
    <row r="4891" spans="4:4" x14ac:dyDescent="0.2">
      <c r="D4891" s="59"/>
    </row>
    <row r="4892" spans="4:4" x14ac:dyDescent="0.2">
      <c r="D4892" s="59"/>
    </row>
    <row r="4893" spans="4:4" x14ac:dyDescent="0.2">
      <c r="D4893" s="59"/>
    </row>
    <row r="4894" spans="4:4" x14ac:dyDescent="0.2">
      <c r="D4894" s="59"/>
    </row>
    <row r="4895" spans="4:4" x14ac:dyDescent="0.2">
      <c r="D4895" s="59"/>
    </row>
    <row r="4896" spans="4:4" x14ac:dyDescent="0.2">
      <c r="D4896" s="59"/>
    </row>
    <row r="4897" spans="4:4" x14ac:dyDescent="0.2">
      <c r="D4897" s="59"/>
    </row>
    <row r="4898" spans="4:4" x14ac:dyDescent="0.2">
      <c r="D4898" s="59"/>
    </row>
    <row r="4899" spans="4:4" x14ac:dyDescent="0.2">
      <c r="D4899" s="59"/>
    </row>
    <row r="4900" spans="4:4" x14ac:dyDescent="0.2">
      <c r="D4900" s="59"/>
    </row>
    <row r="4901" spans="4:4" x14ac:dyDescent="0.2">
      <c r="D4901" s="59"/>
    </row>
    <row r="4902" spans="4:4" x14ac:dyDescent="0.2">
      <c r="D4902" s="59"/>
    </row>
    <row r="4903" spans="4:4" x14ac:dyDescent="0.2">
      <c r="D4903" s="59"/>
    </row>
    <row r="4904" spans="4:4" x14ac:dyDescent="0.2">
      <c r="D4904" s="59"/>
    </row>
    <row r="4905" spans="4:4" x14ac:dyDescent="0.2">
      <c r="D4905" s="59"/>
    </row>
    <row r="4906" spans="4:4" x14ac:dyDescent="0.2">
      <c r="D4906" s="59"/>
    </row>
    <row r="4907" spans="4:4" x14ac:dyDescent="0.2">
      <c r="D4907" s="59"/>
    </row>
    <row r="4908" spans="4:4" x14ac:dyDescent="0.2">
      <c r="D4908" s="59"/>
    </row>
    <row r="4909" spans="4:4" x14ac:dyDescent="0.2">
      <c r="D4909" s="59"/>
    </row>
    <row r="4910" spans="4:4" x14ac:dyDescent="0.2">
      <c r="D4910" s="59"/>
    </row>
    <row r="4911" spans="4:4" x14ac:dyDescent="0.2">
      <c r="D4911" s="59"/>
    </row>
    <row r="4912" spans="4:4" x14ac:dyDescent="0.2">
      <c r="D4912" s="59"/>
    </row>
    <row r="4913" spans="4:4" x14ac:dyDescent="0.2">
      <c r="D4913" s="59"/>
    </row>
    <row r="4914" spans="4:4" x14ac:dyDescent="0.2">
      <c r="D4914" s="59"/>
    </row>
    <row r="4915" spans="4:4" x14ac:dyDescent="0.2">
      <c r="D4915" s="59"/>
    </row>
    <row r="4916" spans="4:4" x14ac:dyDescent="0.2">
      <c r="D4916" s="59"/>
    </row>
    <row r="4917" spans="4:4" x14ac:dyDescent="0.2">
      <c r="D4917" s="59"/>
    </row>
    <row r="4918" spans="4:4" x14ac:dyDescent="0.2">
      <c r="D4918" s="59"/>
    </row>
    <row r="4919" spans="4:4" x14ac:dyDescent="0.2">
      <c r="D4919" s="59"/>
    </row>
    <row r="4920" spans="4:4" x14ac:dyDescent="0.2">
      <c r="D4920" s="59"/>
    </row>
    <row r="4921" spans="4:4" x14ac:dyDescent="0.2">
      <c r="D4921" s="59"/>
    </row>
    <row r="4922" spans="4:4" x14ac:dyDescent="0.2">
      <c r="D4922" s="59"/>
    </row>
    <row r="4923" spans="4:4" x14ac:dyDescent="0.2">
      <c r="D4923" s="59"/>
    </row>
    <row r="4924" spans="4:4" x14ac:dyDescent="0.2">
      <c r="D4924" s="59"/>
    </row>
    <row r="4925" spans="4:4" x14ac:dyDescent="0.2">
      <c r="D4925" s="59"/>
    </row>
    <row r="4926" spans="4:4" x14ac:dyDescent="0.2">
      <c r="D4926" s="59"/>
    </row>
    <row r="4927" spans="4:4" x14ac:dyDescent="0.2">
      <c r="D4927" s="59"/>
    </row>
    <row r="4928" spans="4:4" x14ac:dyDescent="0.2">
      <c r="D4928" s="59"/>
    </row>
    <row r="4929" spans="4:4" x14ac:dyDescent="0.2">
      <c r="D4929" s="59"/>
    </row>
    <row r="4930" spans="4:4" x14ac:dyDescent="0.2">
      <c r="D4930" s="59"/>
    </row>
    <row r="4931" spans="4:4" x14ac:dyDescent="0.2">
      <c r="D4931" s="59"/>
    </row>
    <row r="4932" spans="4:4" x14ac:dyDescent="0.2">
      <c r="D4932" s="59"/>
    </row>
    <row r="4933" spans="4:4" x14ac:dyDescent="0.2">
      <c r="D4933" s="59"/>
    </row>
    <row r="4934" spans="4:4" x14ac:dyDescent="0.2">
      <c r="D4934" s="59"/>
    </row>
    <row r="4935" spans="4:4" x14ac:dyDescent="0.2">
      <c r="D4935" s="59"/>
    </row>
    <row r="4936" spans="4:4" x14ac:dyDescent="0.2">
      <c r="D4936" s="59"/>
    </row>
    <row r="4937" spans="4:4" x14ac:dyDescent="0.2">
      <c r="D4937" s="59"/>
    </row>
    <row r="4938" spans="4:4" x14ac:dyDescent="0.2">
      <c r="D4938" s="59"/>
    </row>
    <row r="4939" spans="4:4" x14ac:dyDescent="0.2">
      <c r="D4939" s="59"/>
    </row>
    <row r="4940" spans="4:4" x14ac:dyDescent="0.2">
      <c r="D4940" s="59"/>
    </row>
    <row r="4941" spans="4:4" x14ac:dyDescent="0.2">
      <c r="D4941" s="59"/>
    </row>
    <row r="4942" spans="4:4" x14ac:dyDescent="0.2">
      <c r="D4942" s="59"/>
    </row>
    <row r="4943" spans="4:4" x14ac:dyDescent="0.2">
      <c r="D4943" s="59"/>
    </row>
    <row r="4944" spans="4:4" x14ac:dyDescent="0.2">
      <c r="D4944" s="59"/>
    </row>
    <row r="4945" spans="4:4" x14ac:dyDescent="0.2">
      <c r="D4945" s="59"/>
    </row>
    <row r="4946" spans="4:4" x14ac:dyDescent="0.2">
      <c r="D4946" s="59"/>
    </row>
    <row r="4947" spans="4:4" x14ac:dyDescent="0.2">
      <c r="D4947" s="59"/>
    </row>
    <row r="4948" spans="4:4" x14ac:dyDescent="0.2">
      <c r="D4948" s="59"/>
    </row>
    <row r="4949" spans="4:4" x14ac:dyDescent="0.2">
      <c r="D4949" s="59"/>
    </row>
    <row r="4950" spans="4:4" x14ac:dyDescent="0.2">
      <c r="D4950" s="59"/>
    </row>
    <row r="4951" spans="4:4" x14ac:dyDescent="0.2">
      <c r="D4951" s="59"/>
    </row>
    <row r="4952" spans="4:4" x14ac:dyDescent="0.2">
      <c r="D4952" s="59"/>
    </row>
    <row r="4953" spans="4:4" x14ac:dyDescent="0.2">
      <c r="D4953" s="59"/>
    </row>
    <row r="4954" spans="4:4" x14ac:dyDescent="0.2">
      <c r="D4954" s="59"/>
    </row>
    <row r="4955" spans="4:4" x14ac:dyDescent="0.2">
      <c r="D4955" s="59"/>
    </row>
    <row r="4956" spans="4:4" x14ac:dyDescent="0.2">
      <c r="D4956" s="59"/>
    </row>
    <row r="4957" spans="4:4" x14ac:dyDescent="0.2">
      <c r="D4957" s="59"/>
    </row>
    <row r="4958" spans="4:4" x14ac:dyDescent="0.2">
      <c r="D4958" s="59"/>
    </row>
    <row r="4959" spans="4:4" x14ac:dyDescent="0.2">
      <c r="D4959" s="59"/>
    </row>
    <row r="4960" spans="4:4" x14ac:dyDescent="0.2">
      <c r="D4960" s="59"/>
    </row>
    <row r="4961" spans="4:4" x14ac:dyDescent="0.2">
      <c r="D4961" s="59"/>
    </row>
    <row r="4962" spans="4:4" x14ac:dyDescent="0.2">
      <c r="D4962" s="59"/>
    </row>
    <row r="4963" spans="4:4" x14ac:dyDescent="0.2">
      <c r="D4963" s="59"/>
    </row>
    <row r="4964" spans="4:4" x14ac:dyDescent="0.2">
      <c r="D4964" s="59"/>
    </row>
    <row r="4965" spans="4:4" x14ac:dyDescent="0.2">
      <c r="D4965" s="59"/>
    </row>
    <row r="4966" spans="4:4" x14ac:dyDescent="0.2">
      <c r="D4966" s="59"/>
    </row>
    <row r="4967" spans="4:4" x14ac:dyDescent="0.2">
      <c r="D4967" s="59"/>
    </row>
    <row r="4968" spans="4:4" x14ac:dyDescent="0.2">
      <c r="D4968" s="59"/>
    </row>
    <row r="4969" spans="4:4" x14ac:dyDescent="0.2">
      <c r="D4969" s="59"/>
    </row>
    <row r="4970" spans="4:4" x14ac:dyDescent="0.2">
      <c r="D4970" s="59"/>
    </row>
    <row r="4971" spans="4:4" x14ac:dyDescent="0.2">
      <c r="D4971" s="59"/>
    </row>
    <row r="4972" spans="4:4" x14ac:dyDescent="0.2">
      <c r="D4972" s="59"/>
    </row>
    <row r="4973" spans="4:4" x14ac:dyDescent="0.2">
      <c r="D4973" s="59"/>
    </row>
    <row r="4974" spans="4:4" x14ac:dyDescent="0.2">
      <c r="D4974" s="59"/>
    </row>
    <row r="4975" spans="4:4" x14ac:dyDescent="0.2">
      <c r="D4975" s="59"/>
    </row>
    <row r="4976" spans="4:4" x14ac:dyDescent="0.2">
      <c r="D4976" s="59"/>
    </row>
    <row r="4977" spans="4:4" x14ac:dyDescent="0.2">
      <c r="D4977" s="59"/>
    </row>
    <row r="4978" spans="4:4" x14ac:dyDescent="0.2">
      <c r="D4978" s="59"/>
    </row>
    <row r="4979" spans="4:4" x14ac:dyDescent="0.2">
      <c r="D4979" s="59"/>
    </row>
    <row r="4980" spans="4:4" x14ac:dyDescent="0.2">
      <c r="D4980" s="59"/>
    </row>
    <row r="4981" spans="4:4" x14ac:dyDescent="0.2">
      <c r="D4981" s="59"/>
    </row>
    <row r="4982" spans="4:4" x14ac:dyDescent="0.2">
      <c r="D4982" s="59"/>
    </row>
    <row r="4983" spans="4:4" x14ac:dyDescent="0.2">
      <c r="D4983" s="59"/>
    </row>
    <row r="4984" spans="4:4" x14ac:dyDescent="0.2">
      <c r="D4984" s="59"/>
    </row>
    <row r="4985" spans="4:4" x14ac:dyDescent="0.2">
      <c r="D4985" s="59"/>
    </row>
    <row r="4986" spans="4:4" x14ac:dyDescent="0.2">
      <c r="D4986" s="59"/>
    </row>
    <row r="4987" spans="4:4" x14ac:dyDescent="0.2">
      <c r="D4987" s="59"/>
    </row>
    <row r="4988" spans="4:4" x14ac:dyDescent="0.2">
      <c r="D4988" s="59"/>
    </row>
    <row r="4989" spans="4:4" x14ac:dyDescent="0.2">
      <c r="D4989" s="59"/>
    </row>
    <row r="4990" spans="4:4" x14ac:dyDescent="0.2">
      <c r="D4990" s="59"/>
    </row>
    <row r="4991" spans="4:4" x14ac:dyDescent="0.2">
      <c r="D4991" s="59"/>
    </row>
    <row r="4992" spans="4:4" x14ac:dyDescent="0.2">
      <c r="D4992" s="59"/>
    </row>
    <row r="4993" spans="4:4" x14ac:dyDescent="0.2">
      <c r="D4993" s="59"/>
    </row>
    <row r="4994" spans="4:4" x14ac:dyDescent="0.2">
      <c r="D4994" s="59"/>
    </row>
    <row r="4995" spans="4:4" x14ac:dyDescent="0.2">
      <c r="D4995" s="59"/>
    </row>
    <row r="4996" spans="4:4" x14ac:dyDescent="0.2">
      <c r="D4996" s="59"/>
    </row>
    <row r="4997" spans="4:4" x14ac:dyDescent="0.2">
      <c r="D4997" s="59"/>
    </row>
    <row r="4998" spans="4:4" x14ac:dyDescent="0.2">
      <c r="D4998" s="59"/>
    </row>
    <row r="4999" spans="4:4" x14ac:dyDescent="0.2">
      <c r="D4999" s="59"/>
    </row>
    <row r="5000" spans="4:4" x14ac:dyDescent="0.2">
      <c r="D5000" s="59"/>
    </row>
  </sheetData>
  <mergeCells count="6">
    <mergeCell ref="A654:G658"/>
    <mergeCell ref="A1:G1"/>
    <mergeCell ref="C2:G2"/>
    <mergeCell ref="C3:G3"/>
    <mergeCell ref="C4:G4"/>
    <mergeCell ref="A653:C6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04 Pol'!Názvy_tisku</vt:lpstr>
      <vt:lpstr>oadresa</vt:lpstr>
      <vt:lpstr>Stavba!Objednatel</vt:lpstr>
      <vt:lpstr>Stavba!Objekt</vt:lpstr>
      <vt:lpstr>'SO.101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2019-04-10T07:25:37Z</dcterms:modified>
</cp:coreProperties>
</file>